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/>
  <mc:AlternateContent xmlns:mc="http://schemas.openxmlformats.org/markup-compatibility/2006">
    <mc:Choice Requires="x15">
      <x15ac:absPath xmlns:x15ac="http://schemas.microsoft.com/office/spreadsheetml/2010/11/ac" url="F:\Năm học 2022-2023\Kết quả các cuộc thi\"/>
    </mc:Choice>
  </mc:AlternateContent>
  <bookViews>
    <workbookView xWindow="-120" yWindow="-120" windowWidth="29040" windowHeight="15840"/>
  </bookViews>
  <sheets>
    <sheet name="KQ lớp 10" sheetId="4" r:id="rId1"/>
    <sheet name="Test" sheetId="2" state="hidden" r:id="rId2"/>
  </sheets>
  <calcPr calcId="162913"/>
  <extLst>
    <ext uri="GoogleSheetsCustomDataVersion2">
      <go:sheetsCustomData xmlns:go="http://customooxmlschemas.google.com/" r:id="rId6" roundtripDataChecksum="c7OcmIFPTdYmeaBvGylpfo9mSAsh5vhlpoiJJKWuNDA="/>
    </ext>
  </extLst>
</workbook>
</file>

<file path=xl/calcChain.xml><?xml version="1.0" encoding="utf-8"?>
<calcChain xmlns="http://schemas.openxmlformats.org/spreadsheetml/2006/main">
  <c r="T28" i="4" l="1"/>
  <c r="W28" i="4" s="1"/>
  <c r="O28" i="4"/>
  <c r="M28" i="4"/>
  <c r="E28" i="4"/>
  <c r="T27" i="4"/>
  <c r="W27" i="4" s="1"/>
  <c r="O27" i="4"/>
  <c r="M27" i="4"/>
  <c r="E27" i="4"/>
  <c r="T26" i="4"/>
  <c r="W26" i="4" s="1"/>
  <c r="O26" i="4"/>
  <c r="M26" i="4"/>
  <c r="E26" i="4"/>
  <c r="T25" i="4"/>
  <c r="W25" i="4" s="1"/>
  <c r="O25" i="4"/>
  <c r="M25" i="4"/>
  <c r="E25" i="4"/>
  <c r="T24" i="4"/>
  <c r="W24" i="4" s="1"/>
  <c r="O24" i="4"/>
  <c r="M24" i="4"/>
  <c r="E24" i="4"/>
  <c r="T23" i="4"/>
  <c r="W23" i="4" s="1"/>
  <c r="O23" i="4"/>
  <c r="M23" i="4"/>
  <c r="E23" i="4"/>
  <c r="T22" i="4"/>
  <c r="W22" i="4" s="1"/>
  <c r="O22" i="4"/>
  <c r="M22" i="4"/>
  <c r="E22" i="4"/>
  <c r="T21" i="4"/>
  <c r="W21" i="4" s="1"/>
  <c r="O21" i="4"/>
  <c r="M21" i="4"/>
  <c r="E21" i="4"/>
  <c r="T20" i="4"/>
  <c r="W20" i="4" s="1"/>
  <c r="O20" i="4"/>
  <c r="M20" i="4"/>
  <c r="E20" i="4"/>
  <c r="T19" i="4"/>
  <c r="W19" i="4" s="1"/>
  <c r="O19" i="4"/>
  <c r="M19" i="4"/>
  <c r="E19" i="4"/>
  <c r="T18" i="4"/>
  <c r="W18" i="4" s="1"/>
  <c r="O18" i="4"/>
  <c r="M18" i="4"/>
  <c r="E18" i="4"/>
  <c r="T17" i="4"/>
  <c r="W17" i="4" s="1"/>
  <c r="O17" i="4"/>
  <c r="M17" i="4"/>
  <c r="E17" i="4"/>
  <c r="T16" i="4"/>
  <c r="W16" i="4" s="1"/>
  <c r="O16" i="4"/>
  <c r="M16" i="4"/>
  <c r="E16" i="4"/>
  <c r="T15" i="4"/>
  <c r="W15" i="4" s="1"/>
  <c r="O15" i="4"/>
  <c r="M15" i="4"/>
  <c r="E15" i="4"/>
  <c r="T14" i="4"/>
  <c r="W14" i="4" s="1"/>
  <c r="O14" i="4"/>
  <c r="M14" i="4"/>
  <c r="E14" i="4"/>
  <c r="T13" i="4"/>
  <c r="W13" i="4" s="1"/>
  <c r="O13" i="4"/>
  <c r="M13" i="4"/>
  <c r="E13" i="4"/>
  <c r="T12" i="4"/>
  <c r="W12" i="4" s="1"/>
  <c r="O12" i="4"/>
  <c r="M12" i="4"/>
  <c r="E12" i="4"/>
  <c r="T11" i="4"/>
  <c r="W11" i="4" s="1"/>
  <c r="O11" i="4"/>
  <c r="M11" i="4"/>
  <c r="M29" i="4" s="1"/>
  <c r="E11" i="4"/>
  <c r="T10" i="4"/>
  <c r="W10" i="4" s="1"/>
  <c r="O10" i="4"/>
  <c r="M10" i="4"/>
  <c r="E10" i="4"/>
  <c r="W9" i="4"/>
  <c r="U9" i="4"/>
  <c r="O9" i="4"/>
  <c r="M9" i="4"/>
  <c r="E9" i="4"/>
  <c r="T8" i="4"/>
  <c r="W8" i="4" s="1"/>
  <c r="O8" i="4"/>
  <c r="M8" i="4"/>
  <c r="E8" i="4"/>
  <c r="T7" i="4"/>
  <c r="W7" i="4" s="1"/>
  <c r="O7" i="4"/>
  <c r="M7" i="4"/>
  <c r="E7" i="4"/>
  <c r="W6" i="4"/>
  <c r="T6" i="4"/>
  <c r="U6" i="4" s="1"/>
  <c r="O6" i="4"/>
  <c r="M6" i="4"/>
  <c r="E6" i="4"/>
  <c r="C29" i="4"/>
  <c r="D29" i="4"/>
  <c r="G29" i="4"/>
  <c r="I29" i="4"/>
  <c r="K29" i="4"/>
  <c r="Q29" i="4"/>
  <c r="R29" i="4"/>
  <c r="S29" i="4"/>
  <c r="Q31" i="2"/>
  <c r="P31" i="2"/>
  <c r="O31" i="2"/>
  <c r="M31" i="2"/>
  <c r="K31" i="2"/>
  <c r="I31" i="2"/>
  <c r="G31" i="2"/>
  <c r="D31" i="2"/>
  <c r="C31" i="2"/>
  <c r="R30" i="2"/>
  <c r="S30" i="2" s="1"/>
  <c r="M30" i="2"/>
  <c r="L30" i="2"/>
  <c r="J30" i="2"/>
  <c r="H30" i="2"/>
  <c r="E30" i="2"/>
  <c r="R29" i="2"/>
  <c r="S29" i="2" s="1"/>
  <c r="M29" i="2"/>
  <c r="N29" i="2" s="1"/>
  <c r="L29" i="2"/>
  <c r="J29" i="2"/>
  <c r="H29" i="2"/>
  <c r="E29" i="2"/>
  <c r="F29" i="2" s="1"/>
  <c r="S28" i="2"/>
  <c r="R28" i="2"/>
  <c r="M28" i="2"/>
  <c r="N28" i="2" s="1"/>
  <c r="L28" i="2"/>
  <c r="J28" i="2"/>
  <c r="H28" i="2"/>
  <c r="E28" i="2"/>
  <c r="F28" i="2" s="1"/>
  <c r="R27" i="2"/>
  <c r="S27" i="2" s="1"/>
  <c r="M27" i="2"/>
  <c r="N27" i="2" s="1"/>
  <c r="L27" i="2"/>
  <c r="J27" i="2"/>
  <c r="H27" i="2"/>
  <c r="E27" i="2"/>
  <c r="F27" i="2" s="1"/>
  <c r="R26" i="2"/>
  <c r="S26" i="2" s="1"/>
  <c r="M26" i="2"/>
  <c r="N26" i="2" s="1"/>
  <c r="L26" i="2"/>
  <c r="J26" i="2"/>
  <c r="H26" i="2"/>
  <c r="E26" i="2"/>
  <c r="F26" i="2" s="1"/>
  <c r="R25" i="2"/>
  <c r="S25" i="2" s="1"/>
  <c r="M25" i="2"/>
  <c r="L25" i="2"/>
  <c r="J25" i="2"/>
  <c r="H25" i="2"/>
  <c r="E25" i="2"/>
  <c r="F25" i="2" s="1"/>
  <c r="R24" i="2"/>
  <c r="S24" i="2" s="1"/>
  <c r="M24" i="2"/>
  <c r="L24" i="2"/>
  <c r="J24" i="2"/>
  <c r="H24" i="2"/>
  <c r="E24" i="2"/>
  <c r="F24" i="2" s="1"/>
  <c r="R23" i="2"/>
  <c r="S23" i="2" s="1"/>
  <c r="M23" i="2"/>
  <c r="N23" i="2" s="1"/>
  <c r="L23" i="2"/>
  <c r="J23" i="2"/>
  <c r="H23" i="2"/>
  <c r="E23" i="2"/>
  <c r="S22" i="2"/>
  <c r="R22" i="2"/>
  <c r="M22" i="2"/>
  <c r="N22" i="2" s="1"/>
  <c r="L22" i="2"/>
  <c r="J22" i="2"/>
  <c r="H22" i="2"/>
  <c r="E22" i="2"/>
  <c r="F22" i="2" s="1"/>
  <c r="R21" i="2"/>
  <c r="S21" i="2" s="1"/>
  <c r="M21" i="2"/>
  <c r="N21" i="2" s="1"/>
  <c r="L21" i="2"/>
  <c r="J21" i="2"/>
  <c r="H21" i="2"/>
  <c r="E21" i="2"/>
  <c r="F21" i="2" s="1"/>
  <c r="R20" i="2"/>
  <c r="S20" i="2" s="1"/>
  <c r="M20" i="2"/>
  <c r="N20" i="2" s="1"/>
  <c r="L20" i="2"/>
  <c r="J20" i="2"/>
  <c r="H20" i="2"/>
  <c r="E20" i="2"/>
  <c r="F20" i="2" s="1"/>
  <c r="R19" i="2"/>
  <c r="S19" i="2" s="1"/>
  <c r="M19" i="2"/>
  <c r="N30" i="2" s="1"/>
  <c r="L19" i="2"/>
  <c r="J19" i="2"/>
  <c r="H19" i="2"/>
  <c r="E19" i="2"/>
  <c r="F19" i="2" s="1"/>
  <c r="R18" i="2"/>
  <c r="S18" i="2" s="1"/>
  <c r="N18" i="2"/>
  <c r="M18" i="2"/>
  <c r="L18" i="2"/>
  <c r="J18" i="2"/>
  <c r="H18" i="2"/>
  <c r="E18" i="2"/>
  <c r="F18" i="2" s="1"/>
  <c r="R17" i="2"/>
  <c r="S17" i="2" s="1"/>
  <c r="M17" i="2"/>
  <c r="N17" i="2" s="1"/>
  <c r="L17" i="2"/>
  <c r="J17" i="2"/>
  <c r="H17" i="2"/>
  <c r="E17" i="2"/>
  <c r="S16" i="2"/>
  <c r="R16" i="2"/>
  <c r="M16" i="2"/>
  <c r="L16" i="2"/>
  <c r="J16" i="2"/>
  <c r="H16" i="2"/>
  <c r="E16" i="2"/>
  <c r="F16" i="2" s="1"/>
  <c r="R15" i="2"/>
  <c r="S15" i="2" s="1"/>
  <c r="T15" i="2" s="1"/>
  <c r="M15" i="2"/>
  <c r="N15" i="2" s="1"/>
  <c r="L15" i="2"/>
  <c r="J15" i="2"/>
  <c r="H15" i="2"/>
  <c r="E15" i="2"/>
  <c r="F15" i="2" s="1"/>
  <c r="S14" i="2"/>
  <c r="R14" i="2"/>
  <c r="M14" i="2"/>
  <c r="N14" i="2" s="1"/>
  <c r="L14" i="2"/>
  <c r="J14" i="2"/>
  <c r="H14" i="2"/>
  <c r="E14" i="2"/>
  <c r="F14" i="2" s="1"/>
  <c r="R13" i="2"/>
  <c r="S13" i="2" s="1"/>
  <c r="M13" i="2"/>
  <c r="N13" i="2" s="1"/>
  <c r="L13" i="2"/>
  <c r="J13" i="2"/>
  <c r="H13" i="2"/>
  <c r="E13" i="2"/>
  <c r="F13" i="2" s="1"/>
  <c r="R12" i="2"/>
  <c r="S12" i="2" s="1"/>
  <c r="M12" i="2"/>
  <c r="L12" i="2"/>
  <c r="J12" i="2"/>
  <c r="H12" i="2"/>
  <c r="E12" i="2"/>
  <c r="F23" i="2" s="1"/>
  <c r="R11" i="2"/>
  <c r="S11" i="2" s="1"/>
  <c r="M11" i="2"/>
  <c r="N11" i="2" s="1"/>
  <c r="L11" i="2"/>
  <c r="J11" i="2"/>
  <c r="H11" i="2"/>
  <c r="E11" i="2"/>
  <c r="S10" i="2"/>
  <c r="R10" i="2"/>
  <c r="M10" i="2"/>
  <c r="N10" i="2" s="1"/>
  <c r="L10" i="2"/>
  <c r="J10" i="2"/>
  <c r="H10" i="2"/>
  <c r="E10" i="2"/>
  <c r="F10" i="2" s="1"/>
  <c r="R9" i="2"/>
  <c r="S9" i="2" s="1"/>
  <c r="M9" i="2"/>
  <c r="N9" i="2" s="1"/>
  <c r="L9" i="2"/>
  <c r="J9" i="2"/>
  <c r="H9" i="2"/>
  <c r="E9" i="2"/>
  <c r="R8" i="2"/>
  <c r="S8" i="2" s="1"/>
  <c r="M8" i="2"/>
  <c r="N12" i="2" s="1"/>
  <c r="L8" i="2"/>
  <c r="J8" i="2"/>
  <c r="H8" i="2"/>
  <c r="E8" i="2"/>
  <c r="F8" i="2" s="1"/>
  <c r="A29" i="2"/>
  <c r="A30" i="2"/>
  <c r="A25" i="2"/>
  <c r="A20" i="2"/>
  <c r="A13" i="2"/>
  <c r="A8" i="2"/>
  <c r="A19" i="2"/>
  <c r="A26" i="2"/>
  <c r="A21" i="2"/>
  <c r="A15" i="2"/>
  <c r="A14" i="2"/>
  <c r="A9" i="2"/>
  <c r="A27" i="2"/>
  <c r="A23" i="2"/>
  <c r="A22" i="2"/>
  <c r="A17" i="2"/>
  <c r="A16" i="2"/>
  <c r="A11" i="2"/>
  <c r="A10" i="2"/>
  <c r="A28" i="2"/>
  <c r="A24" i="2"/>
  <c r="A18" i="2"/>
  <c r="A12" i="2"/>
  <c r="U8" i="4" l="1"/>
  <c r="T29" i="4"/>
  <c r="E29" i="4"/>
  <c r="U7" i="4"/>
  <c r="U11" i="4"/>
  <c r="U13" i="4"/>
  <c r="U15" i="4"/>
  <c r="U17" i="4"/>
  <c r="U19" i="4"/>
  <c r="U21" i="4"/>
  <c r="U23" i="4"/>
  <c r="U25" i="4"/>
  <c r="U27" i="4"/>
  <c r="O29" i="4"/>
  <c r="U10" i="4"/>
  <c r="U12" i="4"/>
  <c r="U14" i="4"/>
  <c r="U16" i="4"/>
  <c r="U18" i="4"/>
  <c r="U20" i="4"/>
  <c r="U22" i="4"/>
  <c r="U24" i="4"/>
  <c r="U26" i="4"/>
  <c r="U28" i="4"/>
  <c r="U29" i="4"/>
  <c r="W29" i="4"/>
  <c r="T18" i="2"/>
  <c r="T23" i="2"/>
  <c r="U23" i="2" s="1"/>
  <c r="T28" i="2"/>
  <c r="T12" i="2"/>
  <c r="U21" i="2"/>
  <c r="T27" i="2"/>
  <c r="U27" i="2" s="1"/>
  <c r="T10" i="2"/>
  <c r="T9" i="2"/>
  <c r="T22" i="2"/>
  <c r="T30" i="2"/>
  <c r="T14" i="2"/>
  <c r="U14" i="2" s="1"/>
  <c r="U18" i="2"/>
  <c r="U28" i="2"/>
  <c r="U10" i="2"/>
  <c r="T19" i="2"/>
  <c r="T24" i="2"/>
  <c r="T29" i="2"/>
  <c r="U29" i="2" s="1"/>
  <c r="U15" i="2"/>
  <c r="T25" i="2"/>
  <c r="T11" i="2"/>
  <c r="T16" i="2"/>
  <c r="T21" i="2"/>
  <c r="T26" i="2"/>
  <c r="U26" i="2" s="1"/>
  <c r="T17" i="2"/>
  <c r="U20" i="2"/>
  <c r="S31" i="2"/>
  <c r="T8" i="2"/>
  <c r="U8" i="2" s="1"/>
  <c r="T13" i="2"/>
  <c r="U13" i="2" s="1"/>
  <c r="T20" i="2"/>
  <c r="U22" i="2"/>
  <c r="N24" i="2"/>
  <c r="U24" i="2" s="1"/>
  <c r="N19" i="2"/>
  <c r="U19" i="2" s="1"/>
  <c r="F30" i="2"/>
  <c r="U30" i="2" s="1"/>
  <c r="F17" i="2"/>
  <c r="E31" i="2"/>
  <c r="F11" i="2"/>
  <c r="U11" i="2" s="1"/>
  <c r="N8" i="2"/>
  <c r="N25" i="2"/>
  <c r="U25" i="2" s="1"/>
  <c r="N16" i="2"/>
  <c r="U16" i="2" s="1"/>
  <c r="F12" i="2"/>
  <c r="U12" i="2" s="1"/>
  <c r="F9" i="2"/>
  <c r="U9" i="2" s="1"/>
  <c r="R31" i="2"/>
  <c r="V8" i="2" l="1"/>
  <c r="V23" i="2"/>
  <c r="V21" i="2"/>
  <c r="U17" i="2"/>
  <c r="V17" i="2" s="1"/>
  <c r="V15" i="2"/>
  <c r="V11" i="2" l="1"/>
  <c r="V28" i="2"/>
  <c r="V29" i="2"/>
  <c r="V9" i="2"/>
  <c r="V22" i="2"/>
  <c r="V12" i="2"/>
  <c r="V26" i="2"/>
  <c r="V10" i="2"/>
  <c r="V19" i="2"/>
  <c r="V25" i="2"/>
  <c r="V16" i="2"/>
  <c r="V24" i="2"/>
  <c r="V13" i="2"/>
  <c r="V27" i="2"/>
  <c r="V20" i="2"/>
  <c r="V30" i="2"/>
  <c r="V18" i="2"/>
  <c r="V14" i="2"/>
</calcChain>
</file>

<file path=xl/sharedStrings.xml><?xml version="1.0" encoding="utf-8"?>
<sst xmlns="http://schemas.openxmlformats.org/spreadsheetml/2006/main" count="119" uniqueCount="54">
  <si>
    <t>PHÒNG GIÁO DỤC VÀ ĐÀO TẠO HUYỆN GIA LÂM</t>
  </si>
  <si>
    <t>STT</t>
  </si>
  <si>
    <t>Tên trường THCS</t>
  </si>
  <si>
    <t>Tổng số HS lớp 9</t>
  </si>
  <si>
    <t>Tổng số HS lớp 9 dự thi tuyển sinh vào lớp 10</t>
  </si>
  <si>
    <t>Điểm trung bình của các môn thi vào lớp 10</t>
  </si>
  <si>
    <t>Điểm trung bình xét tuyển vào lớp 10</t>
  </si>
  <si>
    <t>Kết quả đỗ vào lớp 10 công lập</t>
  </si>
  <si>
    <t>Ghi chú</t>
  </si>
  <si>
    <t>Văn</t>
  </si>
  <si>
    <t>Toán</t>
  </si>
  <si>
    <t>Tiếng Anh</t>
  </si>
  <si>
    <t>TB 3 môn</t>
  </si>
  <si>
    <t>Số lượng học sinh đỗ</t>
  </si>
  <si>
    <t>Tỉ lệ đỗ công lập/ TS HS dự thi</t>
  </si>
  <si>
    <t>Tỉ lệ đỗ công lập/TS HS lớp 9</t>
  </si>
  <si>
    <t>SL</t>
  </si>
  <si>
    <t>Tỉ lệ</t>
  </si>
  <si>
    <t>ĐTB</t>
  </si>
  <si>
    <t>NV1</t>
  </si>
  <si>
    <t>NV2</t>
  </si>
  <si>
    <t>NV3</t>
  </si>
  <si>
    <t>Tổng số</t>
  </si>
  <si>
    <t>Cao Bá Quát</t>
  </si>
  <si>
    <t>Dương Quang</t>
  </si>
  <si>
    <t>Dương Xá</t>
  </si>
  <si>
    <t>Kiêu Kỵ</t>
  </si>
  <si>
    <t>TT Trâu Quỳ</t>
  </si>
  <si>
    <t>Kim Sơn</t>
  </si>
  <si>
    <t>Dương Hà</t>
  </si>
  <si>
    <t>Bát Tràng</t>
  </si>
  <si>
    <t>TT Yên Viên</t>
  </si>
  <si>
    <t>Kim Lan</t>
  </si>
  <si>
    <t>Văn Đức</t>
  </si>
  <si>
    <t>Yên Thường</t>
  </si>
  <si>
    <t>Lệ Chi</t>
  </si>
  <si>
    <t>Đặng Xá</t>
  </si>
  <si>
    <t>Đình Xuyên</t>
  </si>
  <si>
    <t>Phú Thị</t>
  </si>
  <si>
    <t>Yên Viên</t>
  </si>
  <si>
    <t>Đa Tốn</t>
  </si>
  <si>
    <t>Cổ Bi</t>
  </si>
  <si>
    <t>Phù Đổng</t>
  </si>
  <si>
    <t>Đông Dư</t>
  </si>
  <si>
    <t>Trung Mầu</t>
  </si>
  <si>
    <t>Ninh Hiệp</t>
  </si>
  <si>
    <t>Toàn huyện</t>
  </si>
  <si>
    <t>KẾT QUẢ THI TUYỂN SINH VÀO LỚP 10 THPT NĂM HỌC 2022-2023
 ( Tính đến thời điểm sau khi có điểm phúc khảo)</t>
  </si>
  <si>
    <t>Điểm TB xếp thứ các nội dung</t>
  </si>
  <si>
    <t>Kết quả xếp thứ phong trào</t>
  </si>
  <si>
    <t>Tỉ lệ đỗ công lập</t>
  </si>
  <si>
    <t>Xếp
thứ</t>
  </si>
  <si>
    <t>Xếp thứ</t>
  </si>
  <si>
    <r>
      <t xml:space="preserve">KẾT QUẢ THI TUYỂN SINH VÀO LỚP 10 THPT NĂM HỌC 2023-2024
</t>
    </r>
    <r>
      <rPr>
        <b/>
        <sz val="14"/>
        <color rgb="FFFF0000"/>
        <rFont val="Times New Roman"/>
        <family val="1"/>
      </rPr>
      <t>(Tính đến thời điểm 04/7/2023)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</si>
</sst>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  <scheme val="minor"/>
    </font>
    <font>
      <b/>
      <sz val="12"/>
      <color rgb="FF000000"/>
      <name val="Times New Roman"/>
    </font>
    <font>
      <sz val="10"/>
      <color rgb="FF000000"/>
      <name val="Times New Roman"/>
    </font>
    <font>
      <sz val="11"/>
      <color rgb="FF000000"/>
      <name val="Times New Roman"/>
    </font>
    <font>
      <b/>
      <sz val="14"/>
      <color rgb="FF000000"/>
      <name val="Times New Roman"/>
    </font>
    <font>
      <sz val="12"/>
      <color rgb="FF000000"/>
      <name val="Times New Roman"/>
    </font>
    <font>
      <sz val="10"/>
      <name val="Arial"/>
    </font>
    <font>
      <sz val="12"/>
      <color theme="1"/>
      <name val="Times New Roman"/>
    </font>
    <font>
      <sz val="10"/>
      <color rgb="FF000000"/>
      <name val="Arial"/>
    </font>
    <font>
      <b/>
      <sz val="12"/>
      <color rgb="FFFF0000"/>
      <name val="Times New Roman"/>
    </font>
    <font>
      <strike/>
      <sz val="10"/>
      <color theme="1"/>
      <name val="Arial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4E4E8"/>
        <bgColor rgb="FFB4E4E8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10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" fontId="5" fillId="0" borderId="19" xfId="0" applyNumberFormat="1" applyFont="1" applyBorder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2" fontId="9" fillId="3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10" fillId="0" borderId="0" xfId="0" applyFont="1"/>
    <xf numFmtId="1" fontId="3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9" fillId="3" borderId="10" xfId="0" applyNumberFormat="1" applyFont="1" applyFill="1" applyBorder="1" applyAlignment="1">
      <alignment horizontal="center"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/>
    </xf>
    <xf numFmtId="2" fontId="1" fillId="4" borderId="14" xfId="0" applyNumberFormat="1" applyFont="1" applyFill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1" fontId="9" fillId="3" borderId="22" xfId="0" applyNumberFormat="1" applyFont="1" applyFill="1" applyBorder="1" applyAlignment="1">
      <alignment horizontal="center" vertical="center"/>
    </xf>
    <xf numFmtId="1" fontId="9" fillId="3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9" fillId="3" borderId="6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10" fontId="11" fillId="5" borderId="23" xfId="0" applyNumberFormat="1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10" fontId="11" fillId="3" borderId="10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left" vertical="center"/>
    </xf>
    <xf numFmtId="0" fontId="13" fillId="0" borderId="23" xfId="0" applyFont="1" applyBorder="1" applyAlignment="1">
      <alignment horizontal="center" vertical="center"/>
    </xf>
    <xf numFmtId="2" fontId="12" fillId="0" borderId="23" xfId="0" applyNumberFormat="1" applyFont="1" applyBorder="1" applyAlignment="1">
      <alignment horizontal="center" vertical="center"/>
    </xf>
    <xf numFmtId="10" fontId="12" fillId="0" borderId="23" xfId="0" applyNumberFormat="1" applyFont="1" applyBorder="1" applyAlignment="1">
      <alignment horizontal="center" vertical="center"/>
    </xf>
    <xf numFmtId="2" fontId="12" fillId="0" borderId="23" xfId="0" applyNumberFormat="1" applyFont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2" fontId="11" fillId="5" borderId="10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1" fontId="11" fillId="5" borderId="23" xfId="0" applyNumberFormat="1" applyFont="1" applyFill="1" applyBorder="1" applyAlignment="1">
      <alignment horizontal="center" vertical="center"/>
    </xf>
    <xf numFmtId="2" fontId="1" fillId="5" borderId="10" xfId="0" applyNumberFormat="1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16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5" borderId="24" xfId="0" applyNumberFormat="1" applyFont="1" applyFill="1" applyBorder="1" applyAlignment="1">
      <alignment horizontal="center" vertical="center" wrapText="1"/>
    </xf>
    <xf numFmtId="2" fontId="1" fillId="5" borderId="2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7" xfId="0" applyFont="1" applyBorder="1"/>
    <xf numFmtId="0" fontId="6" fillId="0" borderId="11" xfId="0" applyFont="1" applyBorder="1"/>
    <xf numFmtId="0" fontId="6" fillId="0" borderId="20" xfId="0" applyFont="1" applyBorder="1"/>
    <xf numFmtId="0" fontId="6" fillId="0" borderId="3" xfId="0" applyFont="1" applyBorder="1"/>
    <xf numFmtId="0" fontId="6" fillId="0" borderId="8" xfId="0" applyFont="1" applyBorder="1"/>
    <xf numFmtId="0" fontId="6" fillId="0" borderId="21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6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6" fillId="0" borderId="12" xfId="0" applyFont="1" applyBorder="1"/>
    <xf numFmtId="2" fontId="1" fillId="0" borderId="4" xfId="0" applyNumberFormat="1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8" fillId="5" borderId="23" xfId="0" applyFont="1" applyFill="1" applyBorder="1" applyAlignment="1">
      <alignment horizontal="center" vertical="center"/>
    </xf>
    <xf numFmtId="10" fontId="19" fillId="0" borderId="23" xfId="0" applyNumberFormat="1" applyFont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98"/>
  <sheetViews>
    <sheetView tabSelected="1" zoomScale="85" zoomScaleNormal="85" workbookViewId="0">
      <selection activeCell="M7" sqref="M7"/>
    </sheetView>
  </sheetViews>
  <sheetFormatPr defaultColWidth="12.5703125" defaultRowHeight="12.75" x14ac:dyDescent="0.2"/>
  <cols>
    <col min="1" max="1" width="6.5703125" customWidth="1"/>
    <col min="2" max="2" width="15.85546875" customWidth="1"/>
    <col min="3" max="4" width="7.7109375" customWidth="1"/>
    <col min="5" max="5" width="9.42578125" customWidth="1"/>
    <col min="6" max="20" width="7.7109375" customWidth="1"/>
    <col min="21" max="21" width="10" customWidth="1"/>
    <col min="22" max="22" width="9.42578125" customWidth="1"/>
    <col min="23" max="23" width="10.5703125" customWidth="1"/>
    <col min="24" max="25" width="7.7109375" customWidth="1"/>
    <col min="26" max="34" width="8.5703125" customWidth="1"/>
  </cols>
  <sheetData>
    <row r="1" spans="1:34" ht="16.5" customHeight="1" x14ac:dyDescent="0.25">
      <c r="A1" s="80" t="s">
        <v>0</v>
      </c>
      <c r="B1" s="81"/>
      <c r="C1" s="81"/>
      <c r="D1" s="81"/>
      <c r="E1" s="81"/>
      <c r="F1" s="81"/>
      <c r="G1" s="81"/>
      <c r="I1" s="2"/>
      <c r="J1" s="2"/>
      <c r="K1" s="2"/>
      <c r="L1" s="2"/>
      <c r="M1" s="3"/>
      <c r="N1" s="3"/>
      <c r="O1" s="4"/>
      <c r="P1" s="4"/>
      <c r="Q1" s="4"/>
      <c r="R1" s="4"/>
      <c r="S1" s="4"/>
      <c r="T1" s="4"/>
      <c r="U1" s="3"/>
      <c r="V1" s="3"/>
      <c r="W1" s="3"/>
      <c r="X1" s="3"/>
      <c r="Y1" s="5"/>
    </row>
    <row r="2" spans="1:34" ht="48" customHeight="1" x14ac:dyDescent="0.2">
      <c r="A2" s="82" t="s">
        <v>53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34" ht="36.75" customHeight="1" x14ac:dyDescent="0.2">
      <c r="A3" s="84" t="s">
        <v>1</v>
      </c>
      <c r="B3" s="84" t="s">
        <v>2</v>
      </c>
      <c r="C3" s="84" t="s">
        <v>3</v>
      </c>
      <c r="D3" s="93" t="s">
        <v>4</v>
      </c>
      <c r="E3" s="74"/>
      <c r="F3" s="75"/>
      <c r="G3" s="99" t="s">
        <v>5</v>
      </c>
      <c r="H3" s="100"/>
      <c r="I3" s="100"/>
      <c r="J3" s="100"/>
      <c r="K3" s="100"/>
      <c r="L3" s="100"/>
      <c r="M3" s="100"/>
      <c r="N3" s="87"/>
      <c r="O3" s="74" t="s">
        <v>6</v>
      </c>
      <c r="P3" s="75"/>
      <c r="Q3" s="99" t="s">
        <v>7</v>
      </c>
      <c r="R3" s="100"/>
      <c r="S3" s="100"/>
      <c r="T3" s="100"/>
      <c r="U3" s="100"/>
      <c r="V3" s="100"/>
      <c r="W3" s="100"/>
      <c r="X3" s="87"/>
      <c r="Y3" s="87" t="s">
        <v>8</v>
      </c>
    </row>
    <row r="4" spans="1:34" ht="38.25" customHeight="1" x14ac:dyDescent="0.2">
      <c r="A4" s="85"/>
      <c r="B4" s="85"/>
      <c r="C4" s="85"/>
      <c r="D4" s="94"/>
      <c r="E4" s="76"/>
      <c r="F4" s="77"/>
      <c r="G4" s="90" t="s">
        <v>9</v>
      </c>
      <c r="H4" s="92"/>
      <c r="I4" s="90" t="s">
        <v>10</v>
      </c>
      <c r="J4" s="92"/>
      <c r="K4" s="90" t="s">
        <v>11</v>
      </c>
      <c r="L4" s="101"/>
      <c r="M4" s="102" t="s">
        <v>12</v>
      </c>
      <c r="N4" s="103"/>
      <c r="O4" s="76"/>
      <c r="P4" s="77"/>
      <c r="Q4" s="90" t="s">
        <v>13</v>
      </c>
      <c r="R4" s="91"/>
      <c r="S4" s="91"/>
      <c r="T4" s="92"/>
      <c r="U4" s="95" t="s">
        <v>14</v>
      </c>
      <c r="V4" s="96"/>
      <c r="W4" s="97" t="s">
        <v>15</v>
      </c>
      <c r="X4" s="98"/>
      <c r="Y4" s="88"/>
    </row>
    <row r="5" spans="1:34" ht="36.75" customHeight="1" x14ac:dyDescent="0.2">
      <c r="A5" s="86"/>
      <c r="B5" s="86"/>
      <c r="C5" s="86"/>
      <c r="D5" s="65" t="s">
        <v>16</v>
      </c>
      <c r="E5" s="70" t="s">
        <v>17</v>
      </c>
      <c r="F5" s="66" t="s">
        <v>52</v>
      </c>
      <c r="G5" s="10" t="s">
        <v>18</v>
      </c>
      <c r="H5" s="48" t="s">
        <v>52</v>
      </c>
      <c r="I5" s="10" t="s">
        <v>18</v>
      </c>
      <c r="J5" s="48" t="s">
        <v>52</v>
      </c>
      <c r="K5" s="10" t="s">
        <v>18</v>
      </c>
      <c r="L5" s="48" t="s">
        <v>52</v>
      </c>
      <c r="M5" s="52" t="s">
        <v>18</v>
      </c>
      <c r="N5" s="54" t="s">
        <v>52</v>
      </c>
      <c r="O5" s="65" t="s">
        <v>18</v>
      </c>
      <c r="P5" s="66" t="s">
        <v>52</v>
      </c>
      <c r="Q5" s="10" t="s">
        <v>19</v>
      </c>
      <c r="R5" s="10" t="s">
        <v>20</v>
      </c>
      <c r="S5" s="10" t="s">
        <v>21</v>
      </c>
      <c r="T5" s="47" t="s">
        <v>22</v>
      </c>
      <c r="U5" s="53" t="s">
        <v>17</v>
      </c>
      <c r="V5" s="72" t="s">
        <v>52</v>
      </c>
      <c r="W5" s="68" t="s">
        <v>17</v>
      </c>
      <c r="X5" s="73" t="s">
        <v>52</v>
      </c>
      <c r="Y5" s="89"/>
    </row>
    <row r="6" spans="1:34" ht="26.25" customHeight="1" x14ac:dyDescent="0.2">
      <c r="A6" s="64">
        <v>1</v>
      </c>
      <c r="B6" s="57" t="s">
        <v>24</v>
      </c>
      <c r="C6" s="56">
        <v>185</v>
      </c>
      <c r="D6" s="71">
        <v>147</v>
      </c>
      <c r="E6" s="49">
        <f t="shared" ref="E6:E28" si="0">D6/C6</f>
        <v>0.79459459459459458</v>
      </c>
      <c r="F6" s="69">
        <v>11</v>
      </c>
      <c r="G6" s="58">
        <v>7.93</v>
      </c>
      <c r="H6" s="63">
        <v>1</v>
      </c>
      <c r="I6" s="58">
        <v>8.1999999999999993</v>
      </c>
      <c r="J6" s="63">
        <v>1</v>
      </c>
      <c r="K6" s="58">
        <v>7.16</v>
      </c>
      <c r="L6" s="63">
        <v>5</v>
      </c>
      <c r="M6" s="59">
        <f t="shared" ref="M6:M28" si="1">(G6+I6+K6)/3</f>
        <v>7.7633333333333328</v>
      </c>
      <c r="N6" s="55">
        <v>1</v>
      </c>
      <c r="O6" s="121">
        <f t="shared" ref="O6:O28" si="2">(G6*2)+(I6*2)+K6</f>
        <v>39.42</v>
      </c>
      <c r="P6" s="121">
        <v>1</v>
      </c>
      <c r="Q6" s="56">
        <v>128</v>
      </c>
      <c r="R6" s="56">
        <v>0</v>
      </c>
      <c r="S6" s="56">
        <v>19</v>
      </c>
      <c r="T6" s="56">
        <f>S6+R6+Q6</f>
        <v>147</v>
      </c>
      <c r="U6" s="122">
        <f t="shared" ref="U6:U28" si="3">T6/D6</f>
        <v>1</v>
      </c>
      <c r="V6" s="123">
        <v>1</v>
      </c>
      <c r="W6" s="49">
        <f t="shared" ref="W6:W28" si="4">T6/C6</f>
        <v>0.79459459459459458</v>
      </c>
      <c r="X6" s="69">
        <v>4</v>
      </c>
      <c r="Y6" s="61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26.25" customHeight="1" x14ac:dyDescent="0.2">
      <c r="A7" s="64">
        <v>2</v>
      </c>
      <c r="B7" s="57" t="s">
        <v>25</v>
      </c>
      <c r="C7" s="56">
        <v>257</v>
      </c>
      <c r="D7" s="71">
        <v>193</v>
      </c>
      <c r="E7" s="49">
        <f t="shared" si="0"/>
        <v>0.75097276264591439</v>
      </c>
      <c r="F7" s="69">
        <v>16</v>
      </c>
      <c r="G7" s="58">
        <v>7.63</v>
      </c>
      <c r="H7" s="63">
        <v>2</v>
      </c>
      <c r="I7" s="58">
        <v>7.8</v>
      </c>
      <c r="J7" s="63">
        <v>2</v>
      </c>
      <c r="K7" s="58">
        <v>6.86</v>
      </c>
      <c r="L7" s="63">
        <v>9</v>
      </c>
      <c r="M7" s="59">
        <f t="shared" si="1"/>
        <v>7.43</v>
      </c>
      <c r="N7" s="55">
        <v>2</v>
      </c>
      <c r="O7" s="67">
        <f t="shared" si="2"/>
        <v>37.72</v>
      </c>
      <c r="P7" s="67">
        <v>2</v>
      </c>
      <c r="Q7" s="56">
        <v>144</v>
      </c>
      <c r="R7" s="56">
        <v>0</v>
      </c>
      <c r="S7" s="56">
        <v>43</v>
      </c>
      <c r="T7" s="56">
        <f>S7+R7+Q7</f>
        <v>187</v>
      </c>
      <c r="U7" s="60">
        <f t="shared" si="3"/>
        <v>0.9689119170984456</v>
      </c>
      <c r="V7" s="55">
        <v>4</v>
      </c>
      <c r="W7" s="49">
        <f t="shared" si="4"/>
        <v>0.72762645914396884</v>
      </c>
      <c r="X7" s="69">
        <v>7</v>
      </c>
      <c r="Y7" s="61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26.25" customHeight="1" x14ac:dyDescent="0.2">
      <c r="A8" s="64">
        <v>3</v>
      </c>
      <c r="B8" s="57" t="s">
        <v>23</v>
      </c>
      <c r="C8" s="56">
        <v>287</v>
      </c>
      <c r="D8" s="71">
        <v>254</v>
      </c>
      <c r="E8" s="49">
        <f t="shared" si="0"/>
        <v>0.8850174216027874</v>
      </c>
      <c r="F8" s="69">
        <v>2</v>
      </c>
      <c r="G8" s="58">
        <v>7.24</v>
      </c>
      <c r="H8" s="63">
        <v>8</v>
      </c>
      <c r="I8" s="58">
        <v>7.57</v>
      </c>
      <c r="J8" s="63">
        <v>4</v>
      </c>
      <c r="K8" s="58">
        <v>7.41</v>
      </c>
      <c r="L8" s="63">
        <v>1</v>
      </c>
      <c r="M8" s="59">
        <f t="shared" si="1"/>
        <v>7.4066666666666663</v>
      </c>
      <c r="N8" s="55">
        <v>3</v>
      </c>
      <c r="O8" s="67">
        <f t="shared" si="2"/>
        <v>37.03</v>
      </c>
      <c r="P8" s="67">
        <v>3</v>
      </c>
      <c r="Q8" s="56">
        <v>158</v>
      </c>
      <c r="R8" s="56">
        <v>39</v>
      </c>
      <c r="S8" s="56">
        <v>43</v>
      </c>
      <c r="T8" s="56">
        <f>S8+R8+Q8</f>
        <v>240</v>
      </c>
      <c r="U8" s="60">
        <f t="shared" si="3"/>
        <v>0.94488188976377951</v>
      </c>
      <c r="V8" s="55">
        <v>8</v>
      </c>
      <c r="W8" s="49">
        <f t="shared" si="4"/>
        <v>0.83623693379790942</v>
      </c>
      <c r="X8" s="69">
        <v>1</v>
      </c>
      <c r="Y8" s="61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26.25" customHeight="1" x14ac:dyDescent="0.2">
      <c r="A9" s="64">
        <v>4</v>
      </c>
      <c r="B9" s="62" t="s">
        <v>31</v>
      </c>
      <c r="C9" s="56">
        <v>374</v>
      </c>
      <c r="D9" s="71">
        <v>289</v>
      </c>
      <c r="E9" s="49">
        <f t="shared" si="0"/>
        <v>0.77272727272727271</v>
      </c>
      <c r="F9" s="69">
        <v>14</v>
      </c>
      <c r="G9" s="58">
        <v>7.3</v>
      </c>
      <c r="H9" s="63">
        <v>5</v>
      </c>
      <c r="I9" s="58">
        <v>7.4</v>
      </c>
      <c r="J9" s="63">
        <v>8</v>
      </c>
      <c r="K9" s="58">
        <v>7.3</v>
      </c>
      <c r="L9" s="63">
        <v>2</v>
      </c>
      <c r="M9" s="59">
        <f t="shared" si="1"/>
        <v>7.333333333333333</v>
      </c>
      <c r="N9" s="55">
        <v>4</v>
      </c>
      <c r="O9" s="67">
        <f t="shared" si="2"/>
        <v>36.699999999999996</v>
      </c>
      <c r="P9" s="67">
        <v>4</v>
      </c>
      <c r="Q9" s="56">
        <v>193</v>
      </c>
      <c r="R9" s="56">
        <v>17</v>
      </c>
      <c r="S9" s="56">
        <v>70</v>
      </c>
      <c r="T9" s="56">
        <v>280</v>
      </c>
      <c r="U9" s="60">
        <f t="shared" si="3"/>
        <v>0.96885813148788924</v>
      </c>
      <c r="V9" s="55">
        <v>5</v>
      </c>
      <c r="W9" s="49">
        <f t="shared" si="4"/>
        <v>0.74866310160427807</v>
      </c>
      <c r="X9" s="69">
        <v>6</v>
      </c>
      <c r="Y9" s="61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26.25" customHeight="1" x14ac:dyDescent="0.2">
      <c r="A10" s="64">
        <v>5</v>
      </c>
      <c r="B10" s="57" t="s">
        <v>27</v>
      </c>
      <c r="C10" s="56">
        <v>319</v>
      </c>
      <c r="D10" s="71">
        <v>283</v>
      </c>
      <c r="E10" s="49">
        <f t="shared" si="0"/>
        <v>0.88714733542319746</v>
      </c>
      <c r="F10" s="69">
        <v>1</v>
      </c>
      <c r="G10" s="58">
        <v>7.35</v>
      </c>
      <c r="H10" s="63">
        <v>4</v>
      </c>
      <c r="I10" s="58">
        <v>7.34</v>
      </c>
      <c r="J10" s="63">
        <v>9</v>
      </c>
      <c r="K10" s="58">
        <v>7.18</v>
      </c>
      <c r="L10" s="63">
        <v>4</v>
      </c>
      <c r="M10" s="59">
        <f t="shared" si="1"/>
        <v>7.2899999999999991</v>
      </c>
      <c r="N10" s="55">
        <v>5</v>
      </c>
      <c r="O10" s="67">
        <f t="shared" si="2"/>
        <v>36.56</v>
      </c>
      <c r="P10" s="67">
        <v>5</v>
      </c>
      <c r="Q10" s="56">
        <v>171</v>
      </c>
      <c r="R10" s="56">
        <v>36</v>
      </c>
      <c r="S10" s="56">
        <v>38</v>
      </c>
      <c r="T10" s="56">
        <f t="shared" ref="T10:T28" si="5">S10+R10+Q10</f>
        <v>245</v>
      </c>
      <c r="U10" s="60">
        <f t="shared" si="3"/>
        <v>0.86572438162544174</v>
      </c>
      <c r="V10" s="55">
        <v>15</v>
      </c>
      <c r="W10" s="49">
        <f t="shared" si="4"/>
        <v>0.76802507836990597</v>
      </c>
      <c r="X10" s="69">
        <v>5</v>
      </c>
      <c r="Y10" s="61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26.25" customHeight="1" x14ac:dyDescent="0.2">
      <c r="A11" s="64">
        <v>6</v>
      </c>
      <c r="B11" s="57" t="s">
        <v>28</v>
      </c>
      <c r="C11" s="56">
        <v>189</v>
      </c>
      <c r="D11" s="71">
        <v>131</v>
      </c>
      <c r="E11" s="49">
        <f t="shared" si="0"/>
        <v>0.69312169312169314</v>
      </c>
      <c r="F11" s="69">
        <v>19</v>
      </c>
      <c r="G11" s="58">
        <v>7.22</v>
      </c>
      <c r="H11" s="63">
        <v>10</v>
      </c>
      <c r="I11" s="58">
        <v>7.45</v>
      </c>
      <c r="J11" s="63">
        <v>7</v>
      </c>
      <c r="K11" s="58">
        <v>7.06</v>
      </c>
      <c r="L11" s="63">
        <v>6</v>
      </c>
      <c r="M11" s="59">
        <f t="shared" si="1"/>
        <v>7.2433333333333332</v>
      </c>
      <c r="N11" s="55">
        <v>6</v>
      </c>
      <c r="O11" s="67">
        <f t="shared" si="2"/>
        <v>36.4</v>
      </c>
      <c r="P11" s="67">
        <v>6</v>
      </c>
      <c r="Q11" s="56">
        <v>91</v>
      </c>
      <c r="R11" s="56">
        <v>1</v>
      </c>
      <c r="S11" s="56">
        <v>28</v>
      </c>
      <c r="T11" s="56">
        <f t="shared" si="5"/>
        <v>120</v>
      </c>
      <c r="U11" s="60">
        <f t="shared" si="3"/>
        <v>0.91603053435114501</v>
      </c>
      <c r="V11" s="55">
        <v>10</v>
      </c>
      <c r="W11" s="49">
        <f t="shared" si="4"/>
        <v>0.63492063492063489</v>
      </c>
      <c r="X11" s="69">
        <v>15</v>
      </c>
      <c r="Y11" s="61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26.25" customHeight="1" x14ac:dyDescent="0.2">
      <c r="A12" s="64">
        <v>7</v>
      </c>
      <c r="B12" s="57" t="s">
        <v>39</v>
      </c>
      <c r="C12" s="56">
        <v>129</v>
      </c>
      <c r="D12" s="71">
        <v>87</v>
      </c>
      <c r="E12" s="49">
        <f t="shared" si="0"/>
        <v>0.67441860465116277</v>
      </c>
      <c r="F12" s="69">
        <v>20</v>
      </c>
      <c r="G12" s="58">
        <v>7.04</v>
      </c>
      <c r="H12" s="63">
        <v>18</v>
      </c>
      <c r="I12" s="58">
        <v>7.47</v>
      </c>
      <c r="J12" s="63">
        <v>6</v>
      </c>
      <c r="K12" s="58">
        <v>7.19</v>
      </c>
      <c r="L12" s="63">
        <v>3</v>
      </c>
      <c r="M12" s="59">
        <f t="shared" si="1"/>
        <v>7.2333333333333334</v>
      </c>
      <c r="N12" s="55">
        <v>7</v>
      </c>
      <c r="O12" s="67">
        <f t="shared" si="2"/>
        <v>36.21</v>
      </c>
      <c r="P12" s="67">
        <v>7</v>
      </c>
      <c r="Q12" s="56">
        <v>44</v>
      </c>
      <c r="R12" s="56">
        <v>5</v>
      </c>
      <c r="S12" s="56">
        <v>29</v>
      </c>
      <c r="T12" s="56">
        <f t="shared" si="5"/>
        <v>78</v>
      </c>
      <c r="U12" s="60">
        <f t="shared" si="3"/>
        <v>0.89655172413793105</v>
      </c>
      <c r="V12" s="55">
        <v>12</v>
      </c>
      <c r="W12" s="49">
        <f t="shared" si="4"/>
        <v>0.60465116279069764</v>
      </c>
      <c r="X12" s="69">
        <v>19</v>
      </c>
      <c r="Y12" s="61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26.25" customHeight="1" x14ac:dyDescent="0.2">
      <c r="A13" s="64">
        <v>8</v>
      </c>
      <c r="B13" s="57" t="s">
        <v>34</v>
      </c>
      <c r="C13" s="56">
        <v>314</v>
      </c>
      <c r="D13" s="71">
        <v>222</v>
      </c>
      <c r="E13" s="49">
        <f t="shared" si="0"/>
        <v>0.70700636942675155</v>
      </c>
      <c r="F13" s="69">
        <v>18</v>
      </c>
      <c r="G13" s="58">
        <v>7.05</v>
      </c>
      <c r="H13" s="63">
        <v>17</v>
      </c>
      <c r="I13" s="58">
        <v>7.34</v>
      </c>
      <c r="J13" s="63">
        <v>10</v>
      </c>
      <c r="K13" s="58">
        <v>7</v>
      </c>
      <c r="L13" s="63">
        <v>7</v>
      </c>
      <c r="M13" s="59">
        <f t="shared" si="1"/>
        <v>7.13</v>
      </c>
      <c r="N13" s="55">
        <v>8</v>
      </c>
      <c r="O13" s="67">
        <f t="shared" si="2"/>
        <v>35.78</v>
      </c>
      <c r="P13" s="67">
        <v>8</v>
      </c>
      <c r="Q13" s="56">
        <v>113</v>
      </c>
      <c r="R13" s="56">
        <v>14</v>
      </c>
      <c r="S13" s="56">
        <v>66</v>
      </c>
      <c r="T13" s="56">
        <f t="shared" si="5"/>
        <v>193</v>
      </c>
      <c r="U13" s="60">
        <f t="shared" si="3"/>
        <v>0.86936936936936937</v>
      </c>
      <c r="V13" s="55">
        <v>13</v>
      </c>
      <c r="W13" s="49">
        <f t="shared" si="4"/>
        <v>0.61464968152866239</v>
      </c>
      <c r="X13" s="69">
        <v>16</v>
      </c>
      <c r="Y13" s="61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26.25" customHeight="1" x14ac:dyDescent="0.2">
      <c r="A14" s="64">
        <v>9</v>
      </c>
      <c r="B14" s="57" t="s">
        <v>36</v>
      </c>
      <c r="C14" s="56">
        <v>163</v>
      </c>
      <c r="D14" s="71">
        <v>127</v>
      </c>
      <c r="E14" s="49">
        <f t="shared" si="0"/>
        <v>0.77914110429447858</v>
      </c>
      <c r="F14" s="69">
        <v>12</v>
      </c>
      <c r="G14" s="58">
        <v>7.44</v>
      </c>
      <c r="H14" s="63">
        <v>3</v>
      </c>
      <c r="I14" s="58">
        <v>7.12</v>
      </c>
      <c r="J14" s="63">
        <v>14</v>
      </c>
      <c r="K14" s="58">
        <v>6.65</v>
      </c>
      <c r="L14" s="63">
        <v>12</v>
      </c>
      <c r="M14" s="59">
        <f t="shared" si="1"/>
        <v>7.07</v>
      </c>
      <c r="N14" s="55">
        <v>11</v>
      </c>
      <c r="O14" s="67">
        <f t="shared" si="2"/>
        <v>35.770000000000003</v>
      </c>
      <c r="P14" s="67">
        <v>9</v>
      </c>
      <c r="Q14" s="56">
        <v>87</v>
      </c>
      <c r="R14" s="56">
        <v>11</v>
      </c>
      <c r="S14" s="56">
        <v>12</v>
      </c>
      <c r="T14" s="56">
        <f t="shared" si="5"/>
        <v>110</v>
      </c>
      <c r="U14" s="60">
        <f t="shared" si="3"/>
        <v>0.86614173228346458</v>
      </c>
      <c r="V14" s="55">
        <v>14</v>
      </c>
      <c r="W14" s="49">
        <f t="shared" si="4"/>
        <v>0.67484662576687116</v>
      </c>
      <c r="X14" s="69">
        <v>12</v>
      </c>
      <c r="Y14" s="61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26.25" customHeight="1" x14ac:dyDescent="0.2">
      <c r="A15" s="64">
        <v>10</v>
      </c>
      <c r="B15" s="57" t="s">
        <v>29</v>
      </c>
      <c r="C15" s="56">
        <v>123</v>
      </c>
      <c r="D15" s="71">
        <v>80</v>
      </c>
      <c r="E15" s="49">
        <f t="shared" si="0"/>
        <v>0.65040650406504064</v>
      </c>
      <c r="F15" s="69">
        <v>22</v>
      </c>
      <c r="G15" s="58">
        <v>7.26</v>
      </c>
      <c r="H15" s="63">
        <v>7</v>
      </c>
      <c r="I15" s="58">
        <v>7.21</v>
      </c>
      <c r="J15" s="63">
        <v>13</v>
      </c>
      <c r="K15" s="58">
        <v>6.79</v>
      </c>
      <c r="L15" s="63">
        <v>11</v>
      </c>
      <c r="M15" s="59">
        <f t="shared" si="1"/>
        <v>7.086666666666666</v>
      </c>
      <c r="N15" s="55">
        <v>9</v>
      </c>
      <c r="O15" s="67">
        <f t="shared" si="2"/>
        <v>35.729999999999997</v>
      </c>
      <c r="P15" s="67">
        <v>10</v>
      </c>
      <c r="Q15" s="56">
        <v>46</v>
      </c>
      <c r="R15" s="56">
        <v>2</v>
      </c>
      <c r="S15" s="56">
        <v>25</v>
      </c>
      <c r="T15" s="56">
        <f t="shared" si="5"/>
        <v>73</v>
      </c>
      <c r="U15" s="60">
        <f t="shared" si="3"/>
        <v>0.91249999999999998</v>
      </c>
      <c r="V15" s="55">
        <v>11</v>
      </c>
      <c r="W15" s="49">
        <f t="shared" si="4"/>
        <v>0.5934959349593496</v>
      </c>
      <c r="X15" s="69">
        <v>20</v>
      </c>
      <c r="Y15" s="61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26.25" customHeight="1" x14ac:dyDescent="0.2">
      <c r="A16" s="64">
        <v>11</v>
      </c>
      <c r="B16" s="57" t="s">
        <v>30</v>
      </c>
      <c r="C16" s="56">
        <v>144</v>
      </c>
      <c r="D16" s="71">
        <v>120</v>
      </c>
      <c r="E16" s="49">
        <f t="shared" si="0"/>
        <v>0.83333333333333337</v>
      </c>
      <c r="F16" s="69">
        <v>8</v>
      </c>
      <c r="G16" s="58">
        <v>7.06</v>
      </c>
      <c r="H16" s="63">
        <v>16</v>
      </c>
      <c r="I16" s="58">
        <v>7.49</v>
      </c>
      <c r="J16" s="63">
        <v>5</v>
      </c>
      <c r="K16" s="58">
        <v>6.57</v>
      </c>
      <c r="L16" s="63">
        <v>14</v>
      </c>
      <c r="M16" s="59">
        <f t="shared" si="1"/>
        <v>7.04</v>
      </c>
      <c r="N16" s="55">
        <v>13</v>
      </c>
      <c r="O16" s="67">
        <f t="shared" si="2"/>
        <v>35.67</v>
      </c>
      <c r="P16" s="67">
        <v>11</v>
      </c>
      <c r="Q16" s="56">
        <v>64</v>
      </c>
      <c r="R16" s="56">
        <v>49</v>
      </c>
      <c r="S16" s="56">
        <v>2</v>
      </c>
      <c r="T16" s="56">
        <f t="shared" si="5"/>
        <v>115</v>
      </c>
      <c r="U16" s="60">
        <f t="shared" si="3"/>
        <v>0.95833333333333337</v>
      </c>
      <c r="V16" s="55">
        <v>7</v>
      </c>
      <c r="W16" s="49">
        <f t="shared" si="4"/>
        <v>0.79861111111111116</v>
      </c>
      <c r="X16" s="69">
        <v>3</v>
      </c>
      <c r="Y16" s="61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26.25" customHeight="1" x14ac:dyDescent="0.2">
      <c r="A17" s="64">
        <v>12</v>
      </c>
      <c r="B17" s="62" t="s">
        <v>43</v>
      </c>
      <c r="C17" s="56">
        <v>103</v>
      </c>
      <c r="D17" s="71">
        <v>87</v>
      </c>
      <c r="E17" s="49">
        <f t="shared" si="0"/>
        <v>0.84466019417475724</v>
      </c>
      <c r="F17" s="69">
        <v>3</v>
      </c>
      <c r="G17" s="58">
        <v>7.15</v>
      </c>
      <c r="H17" s="63">
        <v>12</v>
      </c>
      <c r="I17" s="58">
        <v>7.22</v>
      </c>
      <c r="J17" s="63">
        <v>12</v>
      </c>
      <c r="K17" s="58">
        <v>6.87</v>
      </c>
      <c r="L17" s="63">
        <v>8</v>
      </c>
      <c r="M17" s="59">
        <f t="shared" si="1"/>
        <v>7.080000000000001</v>
      </c>
      <c r="N17" s="55">
        <v>10</v>
      </c>
      <c r="O17" s="67">
        <f t="shared" si="2"/>
        <v>35.61</v>
      </c>
      <c r="P17" s="67">
        <v>12</v>
      </c>
      <c r="Q17" s="56">
        <v>50</v>
      </c>
      <c r="R17" s="56">
        <v>34</v>
      </c>
      <c r="S17" s="56">
        <v>2</v>
      </c>
      <c r="T17" s="56">
        <f t="shared" si="5"/>
        <v>86</v>
      </c>
      <c r="U17" s="60">
        <f t="shared" si="3"/>
        <v>0.9885057471264368</v>
      </c>
      <c r="V17" s="55">
        <v>2</v>
      </c>
      <c r="W17" s="49">
        <f t="shared" si="4"/>
        <v>0.83495145631067957</v>
      </c>
      <c r="X17" s="69">
        <v>2</v>
      </c>
      <c r="Y17" s="61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26.25" customHeight="1" x14ac:dyDescent="0.2">
      <c r="A18" s="64">
        <v>13</v>
      </c>
      <c r="B18" s="57" t="s">
        <v>32</v>
      </c>
      <c r="C18" s="56">
        <v>70</v>
      </c>
      <c r="D18" s="71">
        <v>59</v>
      </c>
      <c r="E18" s="49">
        <f t="shared" si="0"/>
        <v>0.84285714285714286</v>
      </c>
      <c r="F18" s="69">
        <v>6</v>
      </c>
      <c r="G18" s="58">
        <v>7.23</v>
      </c>
      <c r="H18" s="63">
        <v>9</v>
      </c>
      <c r="I18" s="58">
        <v>7.0949999999999998</v>
      </c>
      <c r="J18" s="63">
        <v>15</v>
      </c>
      <c r="K18" s="58">
        <v>6.86</v>
      </c>
      <c r="L18" s="63">
        <v>10</v>
      </c>
      <c r="M18" s="59">
        <f t="shared" si="1"/>
        <v>7.0616666666666665</v>
      </c>
      <c r="N18" s="55">
        <v>12</v>
      </c>
      <c r="O18" s="67">
        <f t="shared" si="2"/>
        <v>35.51</v>
      </c>
      <c r="P18" s="67">
        <v>13</v>
      </c>
      <c r="Q18" s="56">
        <v>31</v>
      </c>
      <c r="R18" s="56">
        <v>6</v>
      </c>
      <c r="S18" s="56">
        <v>13</v>
      </c>
      <c r="T18" s="56">
        <f t="shared" si="5"/>
        <v>50</v>
      </c>
      <c r="U18" s="60">
        <f t="shared" si="3"/>
        <v>0.84745762711864403</v>
      </c>
      <c r="V18" s="55">
        <v>18</v>
      </c>
      <c r="W18" s="49">
        <f t="shared" si="4"/>
        <v>0.7142857142857143</v>
      </c>
      <c r="X18" s="69">
        <v>9</v>
      </c>
      <c r="Y18" s="61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ht="26.25" customHeight="1" x14ac:dyDescent="0.2">
      <c r="A19" s="64">
        <v>14</v>
      </c>
      <c r="B19" s="57" t="s">
        <v>44</v>
      </c>
      <c r="C19" s="56">
        <v>82</v>
      </c>
      <c r="D19" s="71">
        <v>51</v>
      </c>
      <c r="E19" s="49">
        <f t="shared" si="0"/>
        <v>0.62195121951219512</v>
      </c>
      <c r="F19" s="69">
        <v>23</v>
      </c>
      <c r="G19" s="58">
        <v>7.2</v>
      </c>
      <c r="H19" s="63">
        <v>11</v>
      </c>
      <c r="I19" s="58">
        <v>7.61</v>
      </c>
      <c r="J19" s="63">
        <v>3</v>
      </c>
      <c r="K19" s="58">
        <v>5.7</v>
      </c>
      <c r="L19" s="63">
        <v>22</v>
      </c>
      <c r="M19" s="59">
        <f t="shared" si="1"/>
        <v>6.8366666666666669</v>
      </c>
      <c r="N19" s="55">
        <v>15</v>
      </c>
      <c r="O19" s="67">
        <f t="shared" si="2"/>
        <v>35.32</v>
      </c>
      <c r="P19" s="67">
        <v>14</v>
      </c>
      <c r="Q19" s="56">
        <v>25</v>
      </c>
      <c r="R19" s="56">
        <v>6</v>
      </c>
      <c r="S19" s="56">
        <v>19</v>
      </c>
      <c r="T19" s="56">
        <f t="shared" si="5"/>
        <v>50</v>
      </c>
      <c r="U19" s="60">
        <f t="shared" si="3"/>
        <v>0.98039215686274506</v>
      </c>
      <c r="V19" s="55">
        <v>3</v>
      </c>
      <c r="W19" s="49">
        <f t="shared" si="4"/>
        <v>0.6097560975609756</v>
      </c>
      <c r="X19" s="69">
        <v>18</v>
      </c>
      <c r="Y19" s="61"/>
      <c r="Z19" s="17"/>
      <c r="AA19" s="17"/>
      <c r="AB19" s="17"/>
      <c r="AC19" s="17"/>
      <c r="AD19" s="17"/>
      <c r="AE19" s="17"/>
      <c r="AF19" s="17"/>
      <c r="AG19" s="17"/>
      <c r="AH19" s="17"/>
    </row>
    <row r="20" spans="1:34" ht="26.25" customHeight="1" x14ac:dyDescent="0.2">
      <c r="A20" s="64">
        <v>15</v>
      </c>
      <c r="B20" s="62" t="s">
        <v>40</v>
      </c>
      <c r="C20" s="56">
        <v>277</v>
      </c>
      <c r="D20" s="71">
        <v>233</v>
      </c>
      <c r="E20" s="49">
        <f t="shared" si="0"/>
        <v>0.84115523465703967</v>
      </c>
      <c r="F20" s="69">
        <v>7</v>
      </c>
      <c r="G20" s="58">
        <v>6.98</v>
      </c>
      <c r="H20" s="63">
        <v>20</v>
      </c>
      <c r="I20" s="58">
        <v>7.27</v>
      </c>
      <c r="J20" s="63">
        <v>11</v>
      </c>
      <c r="K20" s="58">
        <v>6.38</v>
      </c>
      <c r="L20" s="63">
        <v>15</v>
      </c>
      <c r="M20" s="59">
        <f t="shared" si="1"/>
        <v>6.876666666666666</v>
      </c>
      <c r="N20" s="55">
        <v>14</v>
      </c>
      <c r="O20" s="67">
        <f t="shared" si="2"/>
        <v>34.880000000000003</v>
      </c>
      <c r="P20" s="67">
        <v>15</v>
      </c>
      <c r="Q20" s="56">
        <v>125</v>
      </c>
      <c r="R20" s="56">
        <v>15</v>
      </c>
      <c r="S20" s="56">
        <v>30</v>
      </c>
      <c r="T20" s="56">
        <f t="shared" si="5"/>
        <v>170</v>
      </c>
      <c r="U20" s="60">
        <f t="shared" si="3"/>
        <v>0.72961373390557938</v>
      </c>
      <c r="V20" s="55">
        <v>20</v>
      </c>
      <c r="W20" s="49">
        <f t="shared" si="4"/>
        <v>0.61371841155234652</v>
      </c>
      <c r="X20" s="69">
        <v>17</v>
      </c>
      <c r="Y20" s="61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ht="26.25" customHeight="1" x14ac:dyDescent="0.2">
      <c r="A21" s="64">
        <v>16</v>
      </c>
      <c r="B21" s="57" t="s">
        <v>26</v>
      </c>
      <c r="C21" s="56">
        <v>202</v>
      </c>
      <c r="D21" s="71">
        <v>168</v>
      </c>
      <c r="E21" s="49">
        <f t="shared" si="0"/>
        <v>0.83168316831683164</v>
      </c>
      <c r="F21" s="69">
        <v>9</v>
      </c>
      <c r="G21" s="58">
        <v>7.1</v>
      </c>
      <c r="H21" s="63">
        <v>15</v>
      </c>
      <c r="I21" s="58">
        <v>7</v>
      </c>
      <c r="J21" s="63">
        <v>18</v>
      </c>
      <c r="K21" s="58">
        <v>6.3</v>
      </c>
      <c r="L21" s="63">
        <v>16</v>
      </c>
      <c r="M21" s="59">
        <f t="shared" si="1"/>
        <v>6.8</v>
      </c>
      <c r="N21" s="55">
        <v>16</v>
      </c>
      <c r="O21" s="67">
        <f t="shared" si="2"/>
        <v>34.5</v>
      </c>
      <c r="P21" s="67">
        <v>16</v>
      </c>
      <c r="Q21" s="56">
        <v>85</v>
      </c>
      <c r="R21" s="56">
        <v>12</v>
      </c>
      <c r="S21" s="56">
        <v>48</v>
      </c>
      <c r="T21" s="56">
        <f t="shared" si="5"/>
        <v>145</v>
      </c>
      <c r="U21" s="60">
        <f t="shared" si="3"/>
        <v>0.86309523809523814</v>
      </c>
      <c r="V21" s="55">
        <v>17</v>
      </c>
      <c r="W21" s="49">
        <f t="shared" si="4"/>
        <v>0.71782178217821779</v>
      </c>
      <c r="X21" s="69">
        <v>8</v>
      </c>
      <c r="Y21" s="61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26.25" customHeight="1" x14ac:dyDescent="0.2">
      <c r="A22" s="64">
        <v>17</v>
      </c>
      <c r="B22" s="57" t="s">
        <v>38</v>
      </c>
      <c r="C22" s="56">
        <v>191</v>
      </c>
      <c r="D22" s="71">
        <v>161</v>
      </c>
      <c r="E22" s="49">
        <f t="shared" si="0"/>
        <v>0.84293193717277481</v>
      </c>
      <c r="F22" s="69">
        <v>5</v>
      </c>
      <c r="G22" s="58">
        <v>7.28</v>
      </c>
      <c r="H22" s="63">
        <v>6</v>
      </c>
      <c r="I22" s="58">
        <v>6.9</v>
      </c>
      <c r="J22" s="63">
        <v>20</v>
      </c>
      <c r="K22" s="58">
        <v>6.05</v>
      </c>
      <c r="L22" s="63">
        <v>20</v>
      </c>
      <c r="M22" s="59">
        <f t="shared" si="1"/>
        <v>6.7433333333333332</v>
      </c>
      <c r="N22" s="55">
        <v>18</v>
      </c>
      <c r="O22" s="67">
        <f t="shared" si="2"/>
        <v>34.409999999999997</v>
      </c>
      <c r="P22" s="67">
        <v>17</v>
      </c>
      <c r="Q22" s="56">
        <v>96</v>
      </c>
      <c r="R22" s="56">
        <v>0</v>
      </c>
      <c r="S22" s="56">
        <v>38</v>
      </c>
      <c r="T22" s="56">
        <f t="shared" si="5"/>
        <v>134</v>
      </c>
      <c r="U22" s="60">
        <f t="shared" si="3"/>
        <v>0.83229813664596275</v>
      </c>
      <c r="V22" s="55">
        <v>19</v>
      </c>
      <c r="W22" s="49">
        <f t="shared" si="4"/>
        <v>0.70157068062827221</v>
      </c>
      <c r="X22" s="69">
        <v>10</v>
      </c>
      <c r="Y22" s="61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26.25" customHeight="1" x14ac:dyDescent="0.2">
      <c r="A23" s="64">
        <v>18</v>
      </c>
      <c r="B23" s="57" t="s">
        <v>35</v>
      </c>
      <c r="C23" s="56">
        <v>190</v>
      </c>
      <c r="D23" s="71">
        <v>141</v>
      </c>
      <c r="E23" s="49">
        <f t="shared" si="0"/>
        <v>0.74210526315789471</v>
      </c>
      <c r="F23" s="69">
        <v>17</v>
      </c>
      <c r="G23" s="58">
        <v>7.13</v>
      </c>
      <c r="H23" s="63">
        <v>14</v>
      </c>
      <c r="I23" s="58">
        <v>7</v>
      </c>
      <c r="J23" s="63">
        <v>17</v>
      </c>
      <c r="K23" s="58">
        <v>6.06</v>
      </c>
      <c r="L23" s="63">
        <v>19</v>
      </c>
      <c r="M23" s="59">
        <f t="shared" si="1"/>
        <v>6.7299999999999995</v>
      </c>
      <c r="N23" s="55">
        <v>19</v>
      </c>
      <c r="O23" s="67">
        <f t="shared" si="2"/>
        <v>34.32</v>
      </c>
      <c r="P23" s="67">
        <v>18</v>
      </c>
      <c r="Q23" s="56">
        <v>79</v>
      </c>
      <c r="R23" s="56">
        <v>2</v>
      </c>
      <c r="S23" s="56">
        <v>49</v>
      </c>
      <c r="T23" s="56">
        <f t="shared" si="5"/>
        <v>130</v>
      </c>
      <c r="U23" s="60">
        <f t="shared" si="3"/>
        <v>0.92198581560283688</v>
      </c>
      <c r="V23" s="55">
        <v>9</v>
      </c>
      <c r="W23" s="49">
        <f t="shared" si="4"/>
        <v>0.68421052631578949</v>
      </c>
      <c r="X23" s="69">
        <v>11</v>
      </c>
      <c r="Y23" s="61"/>
      <c r="Z23" s="17"/>
      <c r="AA23" s="17"/>
      <c r="AB23" s="17"/>
      <c r="AC23" s="17"/>
      <c r="AD23" s="17"/>
      <c r="AE23" s="17"/>
      <c r="AF23" s="17"/>
      <c r="AG23" s="17"/>
      <c r="AH23" s="17"/>
    </row>
    <row r="24" spans="1:34" ht="26.25" customHeight="1" x14ac:dyDescent="0.2">
      <c r="A24" s="64">
        <v>19</v>
      </c>
      <c r="B24" s="57" t="s">
        <v>33</v>
      </c>
      <c r="C24" s="56">
        <v>151</v>
      </c>
      <c r="D24" s="71">
        <v>115</v>
      </c>
      <c r="E24" s="49">
        <f t="shared" si="0"/>
        <v>0.76158940397350994</v>
      </c>
      <c r="F24" s="69">
        <v>15</v>
      </c>
      <c r="G24" s="58">
        <v>6.84</v>
      </c>
      <c r="H24" s="63">
        <v>21</v>
      </c>
      <c r="I24" s="58">
        <v>6.94</v>
      </c>
      <c r="J24" s="63">
        <v>19</v>
      </c>
      <c r="K24" s="58">
        <v>6.6</v>
      </c>
      <c r="L24" s="63">
        <v>13</v>
      </c>
      <c r="M24" s="59">
        <f t="shared" si="1"/>
        <v>6.7933333333333339</v>
      </c>
      <c r="N24" s="55">
        <v>17</v>
      </c>
      <c r="O24" s="67">
        <f t="shared" si="2"/>
        <v>34.160000000000004</v>
      </c>
      <c r="P24" s="67">
        <v>19</v>
      </c>
      <c r="Q24" s="56">
        <v>60</v>
      </c>
      <c r="R24" s="56">
        <v>6</v>
      </c>
      <c r="S24" s="56">
        <v>7</v>
      </c>
      <c r="T24" s="56">
        <f t="shared" si="5"/>
        <v>73</v>
      </c>
      <c r="U24" s="60">
        <f t="shared" si="3"/>
        <v>0.63478260869565217</v>
      </c>
      <c r="V24" s="55">
        <v>23</v>
      </c>
      <c r="W24" s="49">
        <f t="shared" si="4"/>
        <v>0.48344370860927155</v>
      </c>
      <c r="X24" s="69">
        <v>23</v>
      </c>
      <c r="Y24" s="61"/>
      <c r="Z24" s="17"/>
      <c r="AA24" s="17"/>
      <c r="AB24" s="17"/>
      <c r="AC24" s="17"/>
      <c r="AD24" s="17"/>
      <c r="AE24" s="17"/>
      <c r="AF24" s="17"/>
      <c r="AG24" s="17"/>
      <c r="AH24" s="17"/>
    </row>
    <row r="25" spans="1:34" ht="26.25" customHeight="1" x14ac:dyDescent="0.2">
      <c r="A25" s="64">
        <v>20</v>
      </c>
      <c r="B25" s="57" t="s">
        <v>42</v>
      </c>
      <c r="C25" s="56">
        <v>220</v>
      </c>
      <c r="D25" s="71">
        <v>171</v>
      </c>
      <c r="E25" s="49">
        <f t="shared" si="0"/>
        <v>0.77727272727272723</v>
      </c>
      <c r="F25" s="69">
        <v>13</v>
      </c>
      <c r="G25" s="58">
        <v>7</v>
      </c>
      <c r="H25" s="63">
        <v>19</v>
      </c>
      <c r="I25" s="58">
        <v>6.89</v>
      </c>
      <c r="J25" s="63">
        <v>21</v>
      </c>
      <c r="K25" s="58">
        <v>6.27</v>
      </c>
      <c r="L25" s="63">
        <v>17</v>
      </c>
      <c r="M25" s="59">
        <f t="shared" si="1"/>
        <v>6.72</v>
      </c>
      <c r="N25" s="55">
        <v>20</v>
      </c>
      <c r="O25" s="67">
        <f t="shared" si="2"/>
        <v>34.049999999999997</v>
      </c>
      <c r="P25" s="67">
        <v>20</v>
      </c>
      <c r="Q25" s="56">
        <v>80</v>
      </c>
      <c r="R25" s="56">
        <v>2</v>
      </c>
      <c r="S25" s="56">
        <v>66</v>
      </c>
      <c r="T25" s="56">
        <f t="shared" si="5"/>
        <v>148</v>
      </c>
      <c r="U25" s="60">
        <f t="shared" si="3"/>
        <v>0.86549707602339176</v>
      </c>
      <c r="V25" s="55">
        <v>16</v>
      </c>
      <c r="W25" s="49">
        <f t="shared" si="4"/>
        <v>0.67272727272727273</v>
      </c>
      <c r="X25" s="69">
        <v>13</v>
      </c>
      <c r="Y25" s="61"/>
      <c r="Z25" s="17"/>
      <c r="AA25" s="17"/>
      <c r="AB25" s="17"/>
      <c r="AC25" s="17"/>
      <c r="AD25" s="17"/>
      <c r="AE25" s="17"/>
      <c r="AF25" s="17"/>
      <c r="AG25" s="17"/>
      <c r="AH25" s="17"/>
    </row>
    <row r="26" spans="1:34" ht="26.25" customHeight="1" x14ac:dyDescent="0.2">
      <c r="A26" s="64">
        <v>21</v>
      </c>
      <c r="B26" s="57" t="s">
        <v>37</v>
      </c>
      <c r="C26" s="56">
        <v>118</v>
      </c>
      <c r="D26" s="71">
        <v>79</v>
      </c>
      <c r="E26" s="49">
        <f t="shared" si="0"/>
        <v>0.66949152542372881</v>
      </c>
      <c r="F26" s="69">
        <v>21</v>
      </c>
      <c r="G26" s="58">
        <v>7.15</v>
      </c>
      <c r="H26" s="63">
        <v>13</v>
      </c>
      <c r="I26" s="58">
        <v>7.06</v>
      </c>
      <c r="J26" s="63">
        <v>16</v>
      </c>
      <c r="K26" s="58">
        <v>5.38</v>
      </c>
      <c r="L26" s="63">
        <v>23</v>
      </c>
      <c r="M26" s="59">
        <f t="shared" si="1"/>
        <v>6.53</v>
      </c>
      <c r="N26" s="55">
        <v>21</v>
      </c>
      <c r="O26" s="67">
        <f t="shared" si="2"/>
        <v>33.800000000000004</v>
      </c>
      <c r="P26" s="67">
        <v>21</v>
      </c>
      <c r="Q26" s="56">
        <v>32</v>
      </c>
      <c r="R26" s="56">
        <v>5</v>
      </c>
      <c r="S26" s="56">
        <v>39</v>
      </c>
      <c r="T26" s="56">
        <f t="shared" si="5"/>
        <v>76</v>
      </c>
      <c r="U26" s="60">
        <f t="shared" si="3"/>
        <v>0.96202531645569622</v>
      </c>
      <c r="V26" s="55">
        <v>6</v>
      </c>
      <c r="W26" s="49">
        <f t="shared" si="4"/>
        <v>0.64406779661016944</v>
      </c>
      <c r="X26" s="69">
        <v>14</v>
      </c>
      <c r="Y26" s="61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ht="26.25" customHeight="1" x14ac:dyDescent="0.2">
      <c r="A27" s="64">
        <v>22</v>
      </c>
      <c r="B27" s="57" t="s">
        <v>41</v>
      </c>
      <c r="C27" s="56">
        <v>179</v>
      </c>
      <c r="D27" s="71">
        <v>151</v>
      </c>
      <c r="E27" s="49">
        <f t="shared" si="0"/>
        <v>0.84357541899441346</v>
      </c>
      <c r="F27" s="69">
        <v>4</v>
      </c>
      <c r="G27" s="58">
        <v>6.81</v>
      </c>
      <c r="H27" s="63">
        <v>22</v>
      </c>
      <c r="I27" s="58">
        <v>6.39</v>
      </c>
      <c r="J27" s="63">
        <v>22</v>
      </c>
      <c r="K27" s="58">
        <v>6.25</v>
      </c>
      <c r="L27" s="63">
        <v>18</v>
      </c>
      <c r="M27" s="59">
        <f t="shared" si="1"/>
        <v>6.4833333333333334</v>
      </c>
      <c r="N27" s="55">
        <v>22</v>
      </c>
      <c r="O27" s="67">
        <f t="shared" si="2"/>
        <v>32.65</v>
      </c>
      <c r="P27" s="67">
        <v>22</v>
      </c>
      <c r="Q27" s="56">
        <v>52</v>
      </c>
      <c r="R27" s="56">
        <v>8</v>
      </c>
      <c r="S27" s="56">
        <v>37</v>
      </c>
      <c r="T27" s="56">
        <f t="shared" si="5"/>
        <v>97</v>
      </c>
      <c r="U27" s="60">
        <f t="shared" si="3"/>
        <v>0.64238410596026485</v>
      </c>
      <c r="V27" s="55">
        <v>22</v>
      </c>
      <c r="W27" s="49">
        <f t="shared" si="4"/>
        <v>0.54189944134078216</v>
      </c>
      <c r="X27" s="69">
        <v>22</v>
      </c>
      <c r="Y27" s="61"/>
      <c r="Z27" s="17"/>
      <c r="AA27" s="17"/>
      <c r="AB27" s="17"/>
      <c r="AC27" s="17"/>
      <c r="AD27" s="17"/>
      <c r="AE27" s="17"/>
      <c r="AF27" s="17"/>
      <c r="AG27" s="17"/>
      <c r="AH27" s="17"/>
    </row>
    <row r="28" spans="1:34" ht="26.25" customHeight="1" x14ac:dyDescent="0.2">
      <c r="A28" s="64">
        <v>23</v>
      </c>
      <c r="B28" s="62" t="s">
        <v>45</v>
      </c>
      <c r="C28" s="56">
        <v>306</v>
      </c>
      <c r="D28" s="71">
        <v>246</v>
      </c>
      <c r="E28" s="49">
        <f t="shared" si="0"/>
        <v>0.80392156862745101</v>
      </c>
      <c r="F28" s="69">
        <v>10</v>
      </c>
      <c r="G28" s="58">
        <v>5.86</v>
      </c>
      <c r="H28" s="63">
        <v>23</v>
      </c>
      <c r="I28" s="58">
        <v>5.93</v>
      </c>
      <c r="J28" s="63">
        <v>23</v>
      </c>
      <c r="K28" s="58">
        <v>5.86</v>
      </c>
      <c r="L28" s="63">
        <v>21</v>
      </c>
      <c r="M28" s="59">
        <f t="shared" si="1"/>
        <v>5.8833333333333329</v>
      </c>
      <c r="N28" s="55">
        <v>23</v>
      </c>
      <c r="O28" s="67">
        <f t="shared" si="2"/>
        <v>29.439999999999998</v>
      </c>
      <c r="P28" s="67">
        <v>23</v>
      </c>
      <c r="Q28" s="56">
        <v>71</v>
      </c>
      <c r="R28" s="56">
        <v>16</v>
      </c>
      <c r="S28" s="56">
        <v>87</v>
      </c>
      <c r="T28" s="56">
        <f t="shared" si="5"/>
        <v>174</v>
      </c>
      <c r="U28" s="60">
        <f t="shared" si="3"/>
        <v>0.70731707317073167</v>
      </c>
      <c r="V28" s="55">
        <v>21</v>
      </c>
      <c r="W28" s="49">
        <f t="shared" si="4"/>
        <v>0.56862745098039214</v>
      </c>
      <c r="X28" s="69">
        <v>21</v>
      </c>
      <c r="Y28" s="61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ht="19.5" customHeight="1" x14ac:dyDescent="0.2">
      <c r="A29" s="78" t="s">
        <v>46</v>
      </c>
      <c r="B29" s="79"/>
      <c r="C29" s="28">
        <f t="shared" ref="C29:D29" si="6">SUM(C6:C28)</f>
        <v>4573</v>
      </c>
      <c r="D29" s="27">
        <f t="shared" si="6"/>
        <v>3595</v>
      </c>
      <c r="E29" s="49">
        <f t="shared" ref="E29" si="7">D29/C29</f>
        <v>0.7861360157445878</v>
      </c>
      <c r="F29" s="49"/>
      <c r="G29" s="46">
        <f t="shared" ref="G29:M29" si="8">SUM(G6:G28)/23</f>
        <v>7.1413043478260878</v>
      </c>
      <c r="H29" s="46"/>
      <c r="I29" s="29">
        <f t="shared" si="8"/>
        <v>7.2041304347826083</v>
      </c>
      <c r="J29" s="29"/>
      <c r="K29" s="29">
        <f t="shared" si="8"/>
        <v>6.5978260869565215</v>
      </c>
      <c r="L29" s="29"/>
      <c r="M29" s="29">
        <f t="shared" si="8"/>
        <v>6.9810869565217386</v>
      </c>
      <c r="N29" s="29"/>
      <c r="O29" s="50">
        <f t="shared" ref="O29" si="9">(G29*2)+(I29*2)+K29</f>
        <v>35.288695652173914</v>
      </c>
      <c r="P29" s="50"/>
      <c r="Q29" s="28">
        <f t="shared" ref="Q29:S29" si="10">SUM(Q6:Q28)</f>
        <v>2025</v>
      </c>
      <c r="R29" s="28">
        <f t="shared" si="10"/>
        <v>286</v>
      </c>
      <c r="S29" s="28">
        <f t="shared" si="10"/>
        <v>810</v>
      </c>
      <c r="T29" s="30">
        <f t="shared" ref="T29" si="11">S29+R29+Q29</f>
        <v>3121</v>
      </c>
      <c r="U29" s="31">
        <f t="shared" ref="U29" si="12">T29/D29</f>
        <v>0.86815020862308767</v>
      </c>
      <c r="V29" s="31"/>
      <c r="W29" s="51">
        <f t="shared" ref="W29" si="13">T29/C29</f>
        <v>0.6824841460747868</v>
      </c>
      <c r="X29" s="51"/>
      <c r="Y29" s="32"/>
      <c r="Z29" s="17"/>
      <c r="AA29" s="17"/>
      <c r="AB29" s="17"/>
      <c r="AC29" s="17"/>
      <c r="AD29" s="17"/>
      <c r="AE29" s="17"/>
      <c r="AF29" s="17"/>
      <c r="AG29" s="17"/>
      <c r="AH29" s="17"/>
    </row>
    <row r="30" spans="1:34" ht="26.25" customHeight="1" x14ac:dyDescent="0.2"/>
    <row r="31" spans="1:34" ht="12.75" customHeight="1" x14ac:dyDescent="0.2"/>
    <row r="32" spans="1:34" ht="12.75" customHeight="1" x14ac:dyDescent="0.2"/>
    <row r="33" spans="21:24" ht="12.75" customHeight="1" x14ac:dyDescent="0.2">
      <c r="W33" s="33"/>
      <c r="X33" s="33"/>
    </row>
    <row r="34" spans="21:24" ht="12.75" customHeight="1" x14ac:dyDescent="0.2">
      <c r="U34" s="33"/>
      <c r="V34" s="33"/>
    </row>
    <row r="35" spans="21:24" ht="12.75" customHeight="1" x14ac:dyDescent="0.2"/>
    <row r="36" spans="21:24" ht="12.75" customHeight="1" x14ac:dyDescent="0.2"/>
    <row r="37" spans="21:24" ht="12.75" customHeight="1" x14ac:dyDescent="0.2"/>
    <row r="38" spans="21:24" ht="12.75" customHeight="1" x14ac:dyDescent="0.2"/>
    <row r="39" spans="21:24" ht="12.75" customHeight="1" x14ac:dyDescent="0.2"/>
    <row r="40" spans="21:24" ht="12.75" customHeight="1" x14ac:dyDescent="0.2"/>
    <row r="41" spans="21:24" ht="12.75" customHeight="1" x14ac:dyDescent="0.2"/>
    <row r="42" spans="21:24" ht="12.75" customHeight="1" x14ac:dyDescent="0.2"/>
    <row r="43" spans="21:24" ht="12.75" customHeight="1" x14ac:dyDescent="0.2"/>
    <row r="44" spans="21:24" ht="12.75" customHeight="1" x14ac:dyDescent="0.2"/>
    <row r="45" spans="21:24" ht="12.75" customHeight="1" x14ac:dyDescent="0.2"/>
    <row r="46" spans="21:24" ht="12.75" customHeight="1" x14ac:dyDescent="0.2"/>
    <row r="47" spans="21:24" ht="12.75" customHeight="1" x14ac:dyDescent="0.2"/>
    <row r="48" spans="21:2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</sheetData>
  <mergeCells count="18">
    <mergeCell ref="G3:N3"/>
    <mergeCell ref="M4:N4"/>
    <mergeCell ref="O3:P4"/>
    <mergeCell ref="A29:B29"/>
    <mergeCell ref="A1:G1"/>
    <mergeCell ref="A2:Y2"/>
    <mergeCell ref="A3:A5"/>
    <mergeCell ref="B3:B5"/>
    <mergeCell ref="C3:C5"/>
    <mergeCell ref="Y3:Y5"/>
    <mergeCell ref="Q4:T4"/>
    <mergeCell ref="D3:F4"/>
    <mergeCell ref="U4:V4"/>
    <mergeCell ref="W4:X4"/>
    <mergeCell ref="Q3:X3"/>
    <mergeCell ref="G4:H4"/>
    <mergeCell ref="I4:J4"/>
    <mergeCell ref="K4:L4"/>
  </mergeCells>
  <pageMargins left="0.45" right="0.2" top="0.25" bottom="0.25" header="0.05" footer="0.05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703125" defaultRowHeight="15" customHeight="1" x14ac:dyDescent="0.2"/>
  <cols>
    <col min="1" max="1" width="5.140625" customWidth="1"/>
    <col min="2" max="2" width="13.85546875" customWidth="1"/>
    <col min="3" max="3" width="9.140625" customWidth="1"/>
    <col min="4" max="6" width="7.7109375" customWidth="1"/>
    <col min="7" max="14" width="8" customWidth="1"/>
    <col min="15" max="18" width="7.28515625" customWidth="1"/>
    <col min="19" max="19" width="8.7109375" customWidth="1"/>
    <col min="20" max="20" width="6" customWidth="1"/>
    <col min="21" max="21" width="9" customWidth="1"/>
    <col min="22" max="22" width="8.7109375" customWidth="1"/>
    <col min="23" max="23" width="5.7109375" customWidth="1"/>
    <col min="24" max="26" width="8.5703125" customWidth="1"/>
  </cols>
  <sheetData>
    <row r="1" spans="1:26" ht="12.75" customHeight="1" x14ac:dyDescent="0.3">
      <c r="A1" s="104" t="s">
        <v>0</v>
      </c>
      <c r="B1" s="81"/>
      <c r="C1" s="81"/>
      <c r="D1" s="81"/>
      <c r="E1" s="81"/>
      <c r="F1" s="81"/>
      <c r="G1" s="81"/>
      <c r="H1" s="81"/>
      <c r="I1" s="2"/>
      <c r="J1" s="2"/>
      <c r="K1" s="2"/>
      <c r="L1" s="2"/>
      <c r="M1" s="3"/>
      <c r="N1" s="3"/>
      <c r="O1" s="4"/>
      <c r="P1" s="4"/>
      <c r="Q1" s="4"/>
      <c r="R1" s="4"/>
      <c r="S1" s="3"/>
      <c r="T1" s="3"/>
      <c r="U1" s="3"/>
      <c r="V1" s="3"/>
      <c r="W1" s="5"/>
    </row>
    <row r="2" spans="1:26" ht="12.75" customHeight="1" x14ac:dyDescent="0.25">
      <c r="A2" s="5"/>
      <c r="B2" s="6"/>
      <c r="C2" s="4"/>
      <c r="D2" s="4"/>
      <c r="E2" s="3"/>
      <c r="F2" s="34"/>
      <c r="G2" s="4"/>
      <c r="H2" s="4"/>
      <c r="I2" s="4"/>
      <c r="J2" s="4"/>
      <c r="K2" s="4"/>
      <c r="L2" s="4"/>
      <c r="M2" s="3"/>
      <c r="N2" s="3"/>
      <c r="O2" s="4"/>
      <c r="P2" s="4"/>
      <c r="Q2" s="4"/>
      <c r="R2" s="4"/>
      <c r="S2" s="3"/>
      <c r="T2" s="3"/>
      <c r="U2" s="3"/>
      <c r="V2" s="3"/>
      <c r="W2" s="5"/>
    </row>
    <row r="3" spans="1:26" ht="37.5" customHeight="1" x14ac:dyDescent="0.3">
      <c r="A3" s="105" t="s">
        <v>47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</row>
    <row r="4" spans="1:26" ht="12.75" customHeight="1" x14ac:dyDescent="0.25">
      <c r="A4" s="1"/>
      <c r="B4" s="7"/>
      <c r="C4" s="1"/>
      <c r="D4" s="1"/>
      <c r="E4" s="8"/>
      <c r="F4" s="35"/>
      <c r="G4" s="1"/>
      <c r="H4" s="1"/>
      <c r="I4" s="1"/>
      <c r="J4" s="1"/>
      <c r="K4" s="1"/>
      <c r="L4" s="1"/>
      <c r="M4" s="8"/>
      <c r="N4" s="8"/>
      <c r="O4" s="1"/>
      <c r="P4" s="1"/>
      <c r="Q4" s="1"/>
      <c r="R4" s="1"/>
      <c r="S4" s="8"/>
      <c r="T4" s="8"/>
      <c r="U4" s="8"/>
      <c r="V4" s="8"/>
      <c r="W4" s="9"/>
    </row>
    <row r="5" spans="1:26" ht="18.75" customHeight="1" x14ac:dyDescent="0.2">
      <c r="A5" s="84" t="s">
        <v>1</v>
      </c>
      <c r="B5" s="84" t="s">
        <v>2</v>
      </c>
      <c r="C5" s="84" t="s">
        <v>3</v>
      </c>
      <c r="D5" s="99" t="s">
        <v>4</v>
      </c>
      <c r="E5" s="108"/>
      <c r="F5" s="109"/>
      <c r="G5" s="90" t="s">
        <v>5</v>
      </c>
      <c r="H5" s="113"/>
      <c r="I5" s="113"/>
      <c r="J5" s="113"/>
      <c r="K5" s="113"/>
      <c r="L5" s="113"/>
      <c r="M5" s="113"/>
      <c r="N5" s="114"/>
      <c r="O5" s="90" t="s">
        <v>7</v>
      </c>
      <c r="P5" s="113"/>
      <c r="Q5" s="113"/>
      <c r="R5" s="113"/>
      <c r="S5" s="113"/>
      <c r="T5" s="114"/>
      <c r="U5" s="118" t="s">
        <v>48</v>
      </c>
      <c r="V5" s="115" t="s">
        <v>49</v>
      </c>
      <c r="W5" s="87" t="s">
        <v>8</v>
      </c>
    </row>
    <row r="6" spans="1:26" ht="28.5" customHeight="1" x14ac:dyDescent="0.2">
      <c r="A6" s="106"/>
      <c r="B6" s="106"/>
      <c r="C6" s="106"/>
      <c r="D6" s="110"/>
      <c r="E6" s="111"/>
      <c r="F6" s="112"/>
      <c r="G6" s="90" t="s">
        <v>9</v>
      </c>
      <c r="H6" s="114"/>
      <c r="I6" s="90" t="s">
        <v>10</v>
      </c>
      <c r="J6" s="114"/>
      <c r="K6" s="90" t="s">
        <v>11</v>
      </c>
      <c r="L6" s="114"/>
      <c r="M6" s="117" t="s">
        <v>12</v>
      </c>
      <c r="N6" s="114"/>
      <c r="O6" s="90" t="s">
        <v>13</v>
      </c>
      <c r="P6" s="113"/>
      <c r="Q6" s="113"/>
      <c r="R6" s="114"/>
      <c r="S6" s="119" t="s">
        <v>50</v>
      </c>
      <c r="T6" s="120" t="s">
        <v>51</v>
      </c>
      <c r="U6" s="106"/>
      <c r="V6" s="106"/>
      <c r="W6" s="116"/>
    </row>
    <row r="7" spans="1:26" ht="33" customHeight="1" x14ac:dyDescent="0.2">
      <c r="A7" s="107"/>
      <c r="B7" s="107"/>
      <c r="C7" s="107"/>
      <c r="D7" s="10" t="s">
        <v>16</v>
      </c>
      <c r="E7" s="11" t="s">
        <v>17</v>
      </c>
      <c r="F7" s="36" t="s">
        <v>51</v>
      </c>
      <c r="G7" s="10" t="s">
        <v>18</v>
      </c>
      <c r="H7" s="37" t="s">
        <v>51</v>
      </c>
      <c r="I7" s="10" t="s">
        <v>18</v>
      </c>
      <c r="J7" s="37" t="s">
        <v>51</v>
      </c>
      <c r="K7" s="10" t="s">
        <v>18</v>
      </c>
      <c r="L7" s="37" t="s">
        <v>51</v>
      </c>
      <c r="M7" s="11" t="s">
        <v>18</v>
      </c>
      <c r="N7" s="37" t="s">
        <v>51</v>
      </c>
      <c r="O7" s="10" t="s">
        <v>19</v>
      </c>
      <c r="P7" s="10" t="s">
        <v>20</v>
      </c>
      <c r="Q7" s="10" t="s">
        <v>21</v>
      </c>
      <c r="R7" s="10" t="s">
        <v>22</v>
      </c>
      <c r="S7" s="107"/>
      <c r="T7" s="107"/>
      <c r="U7" s="107"/>
      <c r="V7" s="107"/>
      <c r="W7" s="112"/>
    </row>
    <row r="8" spans="1:26" ht="27.75" customHeight="1" x14ac:dyDescent="0.2">
      <c r="A8" s="12" t="e">
        <f t="shared" ref="A8:A30" ca="1" si="0">_xludf.AGGREGATE(3,3,$B$8:B8)</f>
        <v>#NAME?</v>
      </c>
      <c r="B8" s="13" t="s">
        <v>23</v>
      </c>
      <c r="C8" s="12">
        <v>261</v>
      </c>
      <c r="D8" s="12">
        <v>223</v>
      </c>
      <c r="E8" s="15">
        <f t="shared" ref="E8:E30" si="1">D8/C8*100</f>
        <v>85.440613026819918</v>
      </c>
      <c r="F8" s="38">
        <f t="shared" ref="F8:F30" si="2">RANK(E8,$E$8:$E$30,0)</f>
        <v>5</v>
      </c>
      <c r="G8" s="14">
        <v>7.09</v>
      </c>
      <c r="H8" s="38">
        <f t="shared" ref="H8:H30" si="3">RANK(G8,$G$8:$G$30,0)</f>
        <v>4</v>
      </c>
      <c r="I8" s="14">
        <v>7.68</v>
      </c>
      <c r="J8" s="38">
        <f t="shared" ref="J8:J30" si="4">RANK(I8,$I$8:$I$30,0)</f>
        <v>3</v>
      </c>
      <c r="K8" s="14">
        <v>7.44</v>
      </c>
      <c r="L8" s="38">
        <f t="shared" ref="L8:L30" si="5">RANK(K8,$K$8:$K$30,0)</f>
        <v>1</v>
      </c>
      <c r="M8" s="15">
        <f t="shared" ref="M8:M30" si="6">(G8+I8+K8)/3</f>
        <v>7.4033333333333333</v>
      </c>
      <c r="N8" s="38">
        <f t="shared" ref="N8:N30" si="7">RANK(M8,$M$8:$M$30,0)</f>
        <v>1</v>
      </c>
      <c r="O8" s="12">
        <v>162</v>
      </c>
      <c r="P8" s="12">
        <v>10</v>
      </c>
      <c r="Q8" s="12">
        <v>36</v>
      </c>
      <c r="R8" s="12">
        <f t="shared" ref="R8:R30" si="8">SUM(O8:Q8)</f>
        <v>208</v>
      </c>
      <c r="S8" s="15">
        <f t="shared" ref="S8:S30" si="9">R8/D8*100</f>
        <v>93.27354260089686</v>
      </c>
      <c r="T8" s="38">
        <f t="shared" ref="T8:T30" si="10">RANK(S8,$S$8:$S$30,0)</f>
        <v>4</v>
      </c>
      <c r="U8" s="39">
        <f t="shared" ref="U8:U30" si="11">(F8+N8*2+T8)/4</f>
        <v>2.75</v>
      </c>
      <c r="V8" s="38">
        <f t="shared" ref="V8:V30" si="12">RANK(U8,$U$8:$U$30,1)</f>
        <v>1</v>
      </c>
      <c r="W8" s="16"/>
      <c r="X8" s="17"/>
      <c r="Y8" s="17"/>
      <c r="Z8" s="17"/>
    </row>
    <row r="9" spans="1:26" ht="27.75" customHeight="1" x14ac:dyDescent="0.2">
      <c r="A9" s="12" t="e">
        <f t="shared" ca="1" si="0"/>
        <v>#NAME?</v>
      </c>
      <c r="B9" s="18" t="s">
        <v>25</v>
      </c>
      <c r="C9" s="19">
        <v>263</v>
      </c>
      <c r="D9" s="19">
        <v>199</v>
      </c>
      <c r="E9" s="40">
        <f t="shared" si="1"/>
        <v>75.665399239543731</v>
      </c>
      <c r="F9" s="41">
        <f t="shared" si="2"/>
        <v>13</v>
      </c>
      <c r="G9" s="20">
        <v>7.13</v>
      </c>
      <c r="H9" s="41">
        <f t="shared" si="3"/>
        <v>3</v>
      </c>
      <c r="I9" s="20">
        <v>7.74</v>
      </c>
      <c r="J9" s="41">
        <f t="shared" si="4"/>
        <v>1</v>
      </c>
      <c r="K9" s="20">
        <v>7.11</v>
      </c>
      <c r="L9" s="41">
        <f t="shared" si="5"/>
        <v>3</v>
      </c>
      <c r="M9" s="40">
        <f t="shared" si="6"/>
        <v>7.3266666666666671</v>
      </c>
      <c r="N9" s="41">
        <f t="shared" si="7"/>
        <v>2</v>
      </c>
      <c r="O9" s="19">
        <v>134</v>
      </c>
      <c r="P9" s="19">
        <v>13</v>
      </c>
      <c r="Q9" s="19">
        <v>45</v>
      </c>
      <c r="R9" s="19">
        <f t="shared" si="8"/>
        <v>192</v>
      </c>
      <c r="S9" s="40">
        <f t="shared" si="9"/>
        <v>96.482412060301499</v>
      </c>
      <c r="T9" s="41">
        <f t="shared" si="10"/>
        <v>2</v>
      </c>
      <c r="U9" s="39">
        <f t="shared" si="11"/>
        <v>4.75</v>
      </c>
      <c r="V9" s="38">
        <f t="shared" si="12"/>
        <v>2</v>
      </c>
      <c r="W9" s="21"/>
      <c r="X9" s="17"/>
      <c r="Y9" s="17"/>
      <c r="Z9" s="17"/>
    </row>
    <row r="10" spans="1:26" ht="27.75" customHeight="1" x14ac:dyDescent="0.2">
      <c r="A10" s="12" t="e">
        <f t="shared" ca="1" si="0"/>
        <v>#NAME?</v>
      </c>
      <c r="B10" s="18" t="s">
        <v>24</v>
      </c>
      <c r="C10" s="19">
        <v>185</v>
      </c>
      <c r="D10" s="19">
        <v>154</v>
      </c>
      <c r="E10" s="40">
        <f t="shared" si="1"/>
        <v>83.243243243243242</v>
      </c>
      <c r="F10" s="41">
        <f t="shared" si="2"/>
        <v>9</v>
      </c>
      <c r="G10" s="20">
        <v>7.17</v>
      </c>
      <c r="H10" s="41">
        <f t="shared" si="3"/>
        <v>1</v>
      </c>
      <c r="I10" s="20">
        <v>7.53</v>
      </c>
      <c r="J10" s="41">
        <f t="shared" si="4"/>
        <v>6</v>
      </c>
      <c r="K10" s="20">
        <v>6.85</v>
      </c>
      <c r="L10" s="41">
        <f t="shared" si="5"/>
        <v>5</v>
      </c>
      <c r="M10" s="40">
        <f t="shared" si="6"/>
        <v>7.1833333333333327</v>
      </c>
      <c r="N10" s="41">
        <f t="shared" si="7"/>
        <v>3</v>
      </c>
      <c r="O10" s="19">
        <v>94</v>
      </c>
      <c r="P10" s="19">
        <v>8</v>
      </c>
      <c r="Q10" s="19">
        <v>41</v>
      </c>
      <c r="R10" s="19">
        <f t="shared" si="8"/>
        <v>143</v>
      </c>
      <c r="S10" s="40">
        <f t="shared" si="9"/>
        <v>92.857142857142861</v>
      </c>
      <c r="T10" s="41">
        <f t="shared" si="10"/>
        <v>5</v>
      </c>
      <c r="U10" s="39">
        <f t="shared" si="11"/>
        <v>5</v>
      </c>
      <c r="V10" s="38">
        <f t="shared" si="12"/>
        <v>3</v>
      </c>
      <c r="W10" s="21"/>
      <c r="X10" s="17"/>
      <c r="Y10" s="17"/>
      <c r="Z10" s="17"/>
    </row>
    <row r="11" spans="1:26" ht="27.75" customHeight="1" x14ac:dyDescent="0.2">
      <c r="A11" s="12" t="e">
        <f t="shared" ca="1" si="0"/>
        <v>#NAME?</v>
      </c>
      <c r="B11" s="18" t="s">
        <v>27</v>
      </c>
      <c r="C11" s="19">
        <v>314</v>
      </c>
      <c r="D11" s="19">
        <v>276</v>
      </c>
      <c r="E11" s="40">
        <f t="shared" si="1"/>
        <v>87.898089171974519</v>
      </c>
      <c r="F11" s="41">
        <f t="shared" si="2"/>
        <v>2</v>
      </c>
      <c r="G11" s="20">
        <v>6.93</v>
      </c>
      <c r="H11" s="41">
        <f t="shared" si="3"/>
        <v>6</v>
      </c>
      <c r="I11" s="20">
        <v>7.37</v>
      </c>
      <c r="J11" s="41">
        <f t="shared" si="4"/>
        <v>10</v>
      </c>
      <c r="K11" s="20">
        <v>7.14</v>
      </c>
      <c r="L11" s="41">
        <f t="shared" si="5"/>
        <v>2</v>
      </c>
      <c r="M11" s="40">
        <f t="shared" si="6"/>
        <v>7.1466666666666674</v>
      </c>
      <c r="N11" s="41">
        <f t="shared" si="7"/>
        <v>4</v>
      </c>
      <c r="O11" s="19">
        <v>188</v>
      </c>
      <c r="P11" s="19">
        <v>15</v>
      </c>
      <c r="Q11" s="19">
        <v>24</v>
      </c>
      <c r="R11" s="19">
        <f t="shared" si="8"/>
        <v>227</v>
      </c>
      <c r="S11" s="40">
        <f t="shared" si="9"/>
        <v>82.246376811594203</v>
      </c>
      <c r="T11" s="41">
        <f t="shared" si="10"/>
        <v>15</v>
      </c>
      <c r="U11" s="39">
        <f t="shared" si="11"/>
        <v>6.25</v>
      </c>
      <c r="V11" s="38">
        <f t="shared" si="12"/>
        <v>4</v>
      </c>
      <c r="W11" s="21"/>
      <c r="X11" s="17"/>
      <c r="Y11" s="17"/>
      <c r="Z11" s="17"/>
    </row>
    <row r="12" spans="1:26" ht="27.75" customHeight="1" x14ac:dyDescent="0.2">
      <c r="A12" s="12" t="e">
        <f t="shared" ca="1" si="0"/>
        <v>#NAME?</v>
      </c>
      <c r="B12" s="18" t="s">
        <v>26</v>
      </c>
      <c r="C12" s="19">
        <v>196</v>
      </c>
      <c r="D12" s="19">
        <v>169</v>
      </c>
      <c r="E12" s="40">
        <f t="shared" si="1"/>
        <v>86.224489795918373</v>
      </c>
      <c r="F12" s="41">
        <f t="shared" si="2"/>
        <v>3</v>
      </c>
      <c r="G12" s="20">
        <v>7.17</v>
      </c>
      <c r="H12" s="41">
        <f t="shared" si="3"/>
        <v>1</v>
      </c>
      <c r="I12" s="20">
        <v>7.26</v>
      </c>
      <c r="J12" s="41">
        <f t="shared" si="4"/>
        <v>15</v>
      </c>
      <c r="K12" s="20">
        <v>6.17</v>
      </c>
      <c r="L12" s="41">
        <f t="shared" si="5"/>
        <v>15</v>
      </c>
      <c r="M12" s="40">
        <f t="shared" si="6"/>
        <v>6.8666666666666671</v>
      </c>
      <c r="N12" s="41">
        <f t="shared" si="7"/>
        <v>9</v>
      </c>
      <c r="O12" s="19">
        <v>104</v>
      </c>
      <c r="P12" s="19">
        <v>4</v>
      </c>
      <c r="Q12" s="19">
        <v>45</v>
      </c>
      <c r="R12" s="19">
        <f t="shared" si="8"/>
        <v>153</v>
      </c>
      <c r="S12" s="40">
        <f t="shared" si="9"/>
        <v>90.532544378698219</v>
      </c>
      <c r="T12" s="41">
        <f t="shared" si="10"/>
        <v>7</v>
      </c>
      <c r="U12" s="39">
        <f t="shared" si="11"/>
        <v>7</v>
      </c>
      <c r="V12" s="38">
        <f t="shared" si="12"/>
        <v>5</v>
      </c>
      <c r="W12" s="21"/>
      <c r="X12" s="17"/>
      <c r="Y12" s="17"/>
      <c r="Z12" s="17"/>
    </row>
    <row r="13" spans="1:26" ht="27.75" customHeight="1" x14ac:dyDescent="0.2">
      <c r="A13" s="12" t="e">
        <f t="shared" ca="1" si="0"/>
        <v>#NAME?</v>
      </c>
      <c r="B13" s="18" t="s">
        <v>28</v>
      </c>
      <c r="C13" s="19">
        <v>247</v>
      </c>
      <c r="D13" s="19">
        <v>173</v>
      </c>
      <c r="E13" s="40">
        <f t="shared" si="1"/>
        <v>70.040485829959508</v>
      </c>
      <c r="F13" s="41">
        <f t="shared" si="2"/>
        <v>21</v>
      </c>
      <c r="G13" s="20">
        <v>6.75</v>
      </c>
      <c r="H13" s="41">
        <f t="shared" si="3"/>
        <v>7</v>
      </c>
      <c r="I13" s="20">
        <v>7.71</v>
      </c>
      <c r="J13" s="41">
        <f t="shared" si="4"/>
        <v>2</v>
      </c>
      <c r="K13" s="20">
        <v>6.84</v>
      </c>
      <c r="L13" s="41">
        <f t="shared" si="5"/>
        <v>7</v>
      </c>
      <c r="M13" s="40">
        <f t="shared" si="6"/>
        <v>7.1000000000000005</v>
      </c>
      <c r="N13" s="41">
        <f t="shared" si="7"/>
        <v>5</v>
      </c>
      <c r="O13" s="19">
        <v>109</v>
      </c>
      <c r="P13" s="19">
        <v>4</v>
      </c>
      <c r="Q13" s="19">
        <v>55</v>
      </c>
      <c r="R13" s="19">
        <f t="shared" si="8"/>
        <v>168</v>
      </c>
      <c r="S13" s="40">
        <f t="shared" si="9"/>
        <v>97.109826589595372</v>
      </c>
      <c r="T13" s="41">
        <f t="shared" si="10"/>
        <v>1</v>
      </c>
      <c r="U13" s="39">
        <f t="shared" si="11"/>
        <v>8</v>
      </c>
      <c r="V13" s="38">
        <f t="shared" si="12"/>
        <v>6</v>
      </c>
      <c r="W13" s="21"/>
      <c r="X13" s="17"/>
      <c r="Y13" s="17"/>
      <c r="Z13" s="17"/>
    </row>
    <row r="14" spans="1:26" ht="27.75" customHeight="1" x14ac:dyDescent="0.2">
      <c r="A14" s="12" t="e">
        <f t="shared" ca="1" si="0"/>
        <v>#NAME?</v>
      </c>
      <c r="B14" s="18" t="s">
        <v>29</v>
      </c>
      <c r="C14" s="19">
        <v>119</v>
      </c>
      <c r="D14" s="19">
        <v>84</v>
      </c>
      <c r="E14" s="40">
        <f t="shared" si="1"/>
        <v>70.588235294117652</v>
      </c>
      <c r="F14" s="41">
        <f t="shared" si="2"/>
        <v>19</v>
      </c>
      <c r="G14" s="20">
        <v>6.94</v>
      </c>
      <c r="H14" s="41">
        <f t="shared" si="3"/>
        <v>5</v>
      </c>
      <c r="I14" s="20">
        <v>7.31</v>
      </c>
      <c r="J14" s="41">
        <f t="shared" si="4"/>
        <v>12</v>
      </c>
      <c r="K14" s="20">
        <v>6.85</v>
      </c>
      <c r="L14" s="41">
        <f t="shared" si="5"/>
        <v>5</v>
      </c>
      <c r="M14" s="40">
        <f t="shared" si="6"/>
        <v>7.0333333333333341</v>
      </c>
      <c r="N14" s="41">
        <f t="shared" si="7"/>
        <v>6</v>
      </c>
      <c r="O14" s="19">
        <v>55</v>
      </c>
      <c r="P14" s="19">
        <v>10</v>
      </c>
      <c r="Q14" s="19">
        <v>15</v>
      </c>
      <c r="R14" s="19">
        <f t="shared" si="8"/>
        <v>80</v>
      </c>
      <c r="S14" s="40">
        <f t="shared" si="9"/>
        <v>95.238095238095227</v>
      </c>
      <c r="T14" s="41">
        <f t="shared" si="10"/>
        <v>3</v>
      </c>
      <c r="U14" s="39">
        <f t="shared" si="11"/>
        <v>8.5</v>
      </c>
      <c r="V14" s="38">
        <f t="shared" si="12"/>
        <v>7</v>
      </c>
      <c r="W14" s="21"/>
      <c r="X14" s="17"/>
      <c r="Y14" s="17"/>
      <c r="Z14" s="17"/>
    </row>
    <row r="15" spans="1:26" ht="27.75" customHeight="1" x14ac:dyDescent="0.2">
      <c r="A15" s="12" t="e">
        <f t="shared" ca="1" si="0"/>
        <v>#NAME?</v>
      </c>
      <c r="B15" s="22" t="s">
        <v>31</v>
      </c>
      <c r="C15" s="19">
        <v>289</v>
      </c>
      <c r="D15" s="19">
        <v>243</v>
      </c>
      <c r="E15" s="40">
        <f t="shared" si="1"/>
        <v>84.083044982698965</v>
      </c>
      <c r="F15" s="41">
        <f t="shared" si="2"/>
        <v>6</v>
      </c>
      <c r="G15" s="20">
        <v>6.61</v>
      </c>
      <c r="H15" s="41">
        <f t="shared" si="3"/>
        <v>10</v>
      </c>
      <c r="I15" s="20">
        <v>7.45</v>
      </c>
      <c r="J15" s="41">
        <f t="shared" si="4"/>
        <v>8</v>
      </c>
      <c r="K15" s="20">
        <v>6.86</v>
      </c>
      <c r="L15" s="41">
        <f t="shared" si="5"/>
        <v>4</v>
      </c>
      <c r="M15" s="40">
        <f t="shared" si="6"/>
        <v>6.9733333333333336</v>
      </c>
      <c r="N15" s="41">
        <f t="shared" si="7"/>
        <v>7</v>
      </c>
      <c r="O15" s="19">
        <v>153</v>
      </c>
      <c r="P15" s="19">
        <v>4</v>
      </c>
      <c r="Q15" s="19">
        <v>30</v>
      </c>
      <c r="R15" s="19">
        <f t="shared" si="8"/>
        <v>187</v>
      </c>
      <c r="S15" s="40">
        <f t="shared" si="9"/>
        <v>76.954732510288068</v>
      </c>
      <c r="T15" s="41">
        <f t="shared" si="10"/>
        <v>17</v>
      </c>
      <c r="U15" s="39">
        <f t="shared" si="11"/>
        <v>9.25</v>
      </c>
      <c r="V15" s="38">
        <f t="shared" si="12"/>
        <v>8</v>
      </c>
      <c r="W15" s="21"/>
      <c r="X15" s="17"/>
      <c r="Y15" s="17"/>
      <c r="Z15" s="17"/>
    </row>
    <row r="16" spans="1:26" ht="27.75" customHeight="1" x14ac:dyDescent="0.2">
      <c r="A16" s="12" t="e">
        <f t="shared" ca="1" si="0"/>
        <v>#NAME?</v>
      </c>
      <c r="B16" s="18" t="s">
        <v>30</v>
      </c>
      <c r="C16" s="19">
        <v>126</v>
      </c>
      <c r="D16" s="19">
        <v>105</v>
      </c>
      <c r="E16" s="40">
        <f t="shared" si="1"/>
        <v>83.333333333333343</v>
      </c>
      <c r="F16" s="41">
        <f t="shared" si="2"/>
        <v>8</v>
      </c>
      <c r="G16" s="20">
        <v>6.67</v>
      </c>
      <c r="H16" s="41">
        <f t="shared" si="3"/>
        <v>9</v>
      </c>
      <c r="I16" s="20">
        <v>7.66</v>
      </c>
      <c r="J16" s="41">
        <f t="shared" si="4"/>
        <v>4</v>
      </c>
      <c r="K16" s="20">
        <v>6.17</v>
      </c>
      <c r="L16" s="41">
        <f t="shared" si="5"/>
        <v>15</v>
      </c>
      <c r="M16" s="40">
        <f t="shared" si="6"/>
        <v>6.833333333333333</v>
      </c>
      <c r="N16" s="41">
        <f t="shared" si="7"/>
        <v>10</v>
      </c>
      <c r="O16" s="19">
        <v>73</v>
      </c>
      <c r="P16" s="19">
        <v>13</v>
      </c>
      <c r="Q16" s="19">
        <v>2</v>
      </c>
      <c r="R16" s="19">
        <f t="shared" si="8"/>
        <v>88</v>
      </c>
      <c r="S16" s="40">
        <f t="shared" si="9"/>
        <v>83.80952380952381</v>
      </c>
      <c r="T16" s="41">
        <f t="shared" si="10"/>
        <v>12</v>
      </c>
      <c r="U16" s="39">
        <f t="shared" si="11"/>
        <v>10</v>
      </c>
      <c r="V16" s="38">
        <f t="shared" si="12"/>
        <v>9</v>
      </c>
      <c r="W16" s="21"/>
      <c r="X16" s="17"/>
      <c r="Y16" s="17"/>
      <c r="Z16" s="17"/>
    </row>
    <row r="17" spans="1:26" ht="27.75" customHeight="1" x14ac:dyDescent="0.2">
      <c r="A17" s="12" t="e">
        <f t="shared" ca="1" si="0"/>
        <v>#NAME?</v>
      </c>
      <c r="B17" s="18" t="s">
        <v>32</v>
      </c>
      <c r="C17" s="19">
        <v>83</v>
      </c>
      <c r="D17" s="19">
        <v>71</v>
      </c>
      <c r="E17" s="40">
        <f t="shared" si="1"/>
        <v>85.542168674698786</v>
      </c>
      <c r="F17" s="41">
        <f t="shared" si="2"/>
        <v>4</v>
      </c>
      <c r="G17" s="20">
        <v>6.57</v>
      </c>
      <c r="H17" s="41">
        <f t="shared" si="3"/>
        <v>12</v>
      </c>
      <c r="I17" s="20">
        <v>7.2</v>
      </c>
      <c r="J17" s="41">
        <f t="shared" si="4"/>
        <v>16</v>
      </c>
      <c r="K17" s="20">
        <v>6.47</v>
      </c>
      <c r="L17" s="41">
        <f t="shared" si="5"/>
        <v>10</v>
      </c>
      <c r="M17" s="40">
        <f t="shared" si="6"/>
        <v>6.7466666666666661</v>
      </c>
      <c r="N17" s="41">
        <f t="shared" si="7"/>
        <v>12</v>
      </c>
      <c r="O17" s="19">
        <v>48</v>
      </c>
      <c r="P17" s="19">
        <v>6</v>
      </c>
      <c r="Q17" s="19">
        <v>5</v>
      </c>
      <c r="R17" s="19">
        <f t="shared" si="8"/>
        <v>59</v>
      </c>
      <c r="S17" s="40">
        <f t="shared" si="9"/>
        <v>83.098591549295776</v>
      </c>
      <c r="T17" s="41">
        <f t="shared" si="10"/>
        <v>14</v>
      </c>
      <c r="U17" s="39">
        <f t="shared" si="11"/>
        <v>10.5</v>
      </c>
      <c r="V17" s="38">
        <f t="shared" si="12"/>
        <v>10</v>
      </c>
      <c r="W17" s="21"/>
      <c r="X17" s="17"/>
      <c r="Y17" s="17"/>
      <c r="Z17" s="17"/>
    </row>
    <row r="18" spans="1:26" ht="27.75" customHeight="1" x14ac:dyDescent="0.2">
      <c r="A18" s="12" t="e">
        <f t="shared" ca="1" si="0"/>
        <v>#NAME?</v>
      </c>
      <c r="B18" s="18" t="s">
        <v>34</v>
      </c>
      <c r="C18" s="19">
        <v>318</v>
      </c>
      <c r="D18" s="19">
        <v>231</v>
      </c>
      <c r="E18" s="40">
        <f t="shared" si="1"/>
        <v>72.641509433962256</v>
      </c>
      <c r="F18" s="41">
        <f t="shared" si="2"/>
        <v>15</v>
      </c>
      <c r="G18" s="20">
        <v>6.59</v>
      </c>
      <c r="H18" s="41">
        <f t="shared" si="3"/>
        <v>11</v>
      </c>
      <c r="I18" s="20">
        <v>7.46</v>
      </c>
      <c r="J18" s="41">
        <f t="shared" si="4"/>
        <v>7</v>
      </c>
      <c r="K18" s="20">
        <v>6.83</v>
      </c>
      <c r="L18" s="41">
        <f t="shared" si="5"/>
        <v>8</v>
      </c>
      <c r="M18" s="40">
        <f t="shared" si="6"/>
        <v>6.9600000000000009</v>
      </c>
      <c r="N18" s="41">
        <f t="shared" si="7"/>
        <v>8</v>
      </c>
      <c r="O18" s="19">
        <v>141</v>
      </c>
      <c r="P18" s="19">
        <v>6</v>
      </c>
      <c r="Q18" s="19">
        <v>46</v>
      </c>
      <c r="R18" s="19">
        <f t="shared" si="8"/>
        <v>193</v>
      </c>
      <c r="S18" s="40">
        <f t="shared" si="9"/>
        <v>83.549783549783555</v>
      </c>
      <c r="T18" s="41">
        <f t="shared" si="10"/>
        <v>13</v>
      </c>
      <c r="U18" s="39">
        <f t="shared" si="11"/>
        <v>11</v>
      </c>
      <c r="V18" s="38">
        <f t="shared" si="12"/>
        <v>11</v>
      </c>
      <c r="W18" s="21"/>
      <c r="X18" s="17"/>
      <c r="Y18" s="17"/>
      <c r="Z18" s="17"/>
    </row>
    <row r="19" spans="1:26" ht="27.75" customHeight="1" x14ac:dyDescent="0.2">
      <c r="A19" s="12" t="e">
        <f t="shared" ca="1" si="0"/>
        <v>#NAME?</v>
      </c>
      <c r="B19" s="18" t="s">
        <v>39</v>
      </c>
      <c r="C19" s="19">
        <v>142</v>
      </c>
      <c r="D19" s="19">
        <v>100</v>
      </c>
      <c r="E19" s="40">
        <f t="shared" si="1"/>
        <v>70.422535211267601</v>
      </c>
      <c r="F19" s="41">
        <f t="shared" si="2"/>
        <v>20</v>
      </c>
      <c r="G19" s="20">
        <v>6.52</v>
      </c>
      <c r="H19" s="41">
        <f t="shared" si="3"/>
        <v>13</v>
      </c>
      <c r="I19" s="20">
        <v>7.29</v>
      </c>
      <c r="J19" s="41">
        <f t="shared" si="4"/>
        <v>14</v>
      </c>
      <c r="K19" s="20">
        <v>6.61</v>
      </c>
      <c r="L19" s="41">
        <f t="shared" si="5"/>
        <v>9</v>
      </c>
      <c r="M19" s="40">
        <f t="shared" si="6"/>
        <v>6.8066666666666658</v>
      </c>
      <c r="N19" s="41">
        <f t="shared" si="7"/>
        <v>11</v>
      </c>
      <c r="O19" s="19">
        <v>58</v>
      </c>
      <c r="P19" s="19">
        <v>4</v>
      </c>
      <c r="Q19" s="19">
        <v>23</v>
      </c>
      <c r="R19" s="19">
        <f t="shared" si="8"/>
        <v>85</v>
      </c>
      <c r="S19" s="40">
        <f t="shared" si="9"/>
        <v>85</v>
      </c>
      <c r="T19" s="41">
        <f t="shared" si="10"/>
        <v>10</v>
      </c>
      <c r="U19" s="39">
        <f t="shared" si="11"/>
        <v>13</v>
      </c>
      <c r="V19" s="38">
        <f t="shared" si="12"/>
        <v>12</v>
      </c>
      <c r="W19" s="21"/>
      <c r="X19" s="17"/>
      <c r="Y19" s="17"/>
      <c r="Z19" s="17"/>
    </row>
    <row r="20" spans="1:26" ht="27.75" customHeight="1" x14ac:dyDescent="0.2">
      <c r="A20" s="12" t="e">
        <f t="shared" ca="1" si="0"/>
        <v>#NAME?</v>
      </c>
      <c r="B20" s="18" t="s">
        <v>36</v>
      </c>
      <c r="C20" s="19">
        <v>169</v>
      </c>
      <c r="D20" s="19">
        <v>122</v>
      </c>
      <c r="E20" s="40">
        <f t="shared" si="1"/>
        <v>72.189349112426044</v>
      </c>
      <c r="F20" s="41">
        <f t="shared" si="2"/>
        <v>16</v>
      </c>
      <c r="G20" s="20">
        <v>6.69</v>
      </c>
      <c r="H20" s="41">
        <f t="shared" si="3"/>
        <v>8</v>
      </c>
      <c r="I20" s="20">
        <v>7.4</v>
      </c>
      <c r="J20" s="41">
        <f t="shared" si="4"/>
        <v>9</v>
      </c>
      <c r="K20" s="20">
        <v>5.98</v>
      </c>
      <c r="L20" s="41">
        <f t="shared" si="5"/>
        <v>20</v>
      </c>
      <c r="M20" s="40">
        <f t="shared" si="6"/>
        <v>6.69</v>
      </c>
      <c r="N20" s="41">
        <f t="shared" si="7"/>
        <v>14</v>
      </c>
      <c r="O20" s="19">
        <v>69</v>
      </c>
      <c r="P20" s="19">
        <v>17</v>
      </c>
      <c r="Q20" s="19">
        <v>22</v>
      </c>
      <c r="R20" s="19">
        <f t="shared" si="8"/>
        <v>108</v>
      </c>
      <c r="S20" s="40">
        <f t="shared" si="9"/>
        <v>88.52459016393442</v>
      </c>
      <c r="T20" s="41">
        <f t="shared" si="10"/>
        <v>8</v>
      </c>
      <c r="U20" s="39">
        <f t="shared" si="11"/>
        <v>13</v>
      </c>
      <c r="V20" s="38">
        <f t="shared" si="12"/>
        <v>12</v>
      </c>
      <c r="W20" s="21"/>
      <c r="X20" s="17"/>
      <c r="Y20" s="17"/>
      <c r="Z20" s="17"/>
    </row>
    <row r="21" spans="1:26" ht="27.75" customHeight="1" x14ac:dyDescent="0.2">
      <c r="A21" s="12" t="e">
        <f t="shared" ca="1" si="0"/>
        <v>#NAME?</v>
      </c>
      <c r="B21" s="18" t="s">
        <v>37</v>
      </c>
      <c r="C21" s="19">
        <v>153</v>
      </c>
      <c r="D21" s="19">
        <v>105</v>
      </c>
      <c r="E21" s="40">
        <f t="shared" si="1"/>
        <v>68.627450980392155</v>
      </c>
      <c r="F21" s="41">
        <f t="shared" si="2"/>
        <v>22</v>
      </c>
      <c r="G21" s="20">
        <v>6.37</v>
      </c>
      <c r="H21" s="41">
        <f t="shared" si="3"/>
        <v>16</v>
      </c>
      <c r="I21" s="20">
        <v>7.57</v>
      </c>
      <c r="J21" s="41">
        <f t="shared" si="4"/>
        <v>5</v>
      </c>
      <c r="K21" s="20">
        <v>6.17</v>
      </c>
      <c r="L21" s="41">
        <f t="shared" si="5"/>
        <v>15</v>
      </c>
      <c r="M21" s="40">
        <f t="shared" si="6"/>
        <v>6.7033333333333331</v>
      </c>
      <c r="N21" s="41">
        <f t="shared" si="7"/>
        <v>13</v>
      </c>
      <c r="O21" s="19">
        <v>61</v>
      </c>
      <c r="P21" s="19">
        <v>0</v>
      </c>
      <c r="Q21" s="19">
        <v>35</v>
      </c>
      <c r="R21" s="19">
        <f t="shared" si="8"/>
        <v>96</v>
      </c>
      <c r="S21" s="40">
        <f t="shared" si="9"/>
        <v>91.428571428571431</v>
      </c>
      <c r="T21" s="41">
        <f t="shared" si="10"/>
        <v>6</v>
      </c>
      <c r="U21" s="39">
        <f t="shared" si="11"/>
        <v>13.5</v>
      </c>
      <c r="V21" s="38">
        <f t="shared" si="12"/>
        <v>14</v>
      </c>
      <c r="W21" s="21"/>
      <c r="X21" s="17"/>
      <c r="Y21" s="17"/>
      <c r="Z21" s="17"/>
    </row>
    <row r="22" spans="1:26" ht="27.75" customHeight="1" x14ac:dyDescent="0.2">
      <c r="A22" s="12" t="e">
        <f t="shared" ca="1" si="0"/>
        <v>#NAME?</v>
      </c>
      <c r="B22" s="18" t="s">
        <v>35</v>
      </c>
      <c r="C22" s="19">
        <v>215</v>
      </c>
      <c r="D22" s="19">
        <v>173</v>
      </c>
      <c r="E22" s="40">
        <f t="shared" si="1"/>
        <v>80.465116279069775</v>
      </c>
      <c r="F22" s="41">
        <f t="shared" si="2"/>
        <v>11</v>
      </c>
      <c r="G22" s="20">
        <v>6.48</v>
      </c>
      <c r="H22" s="41">
        <f t="shared" si="3"/>
        <v>14</v>
      </c>
      <c r="I22" s="20">
        <v>6.8</v>
      </c>
      <c r="J22" s="41">
        <f t="shared" si="4"/>
        <v>19</v>
      </c>
      <c r="K22" s="20">
        <v>6.04</v>
      </c>
      <c r="L22" s="41">
        <f t="shared" si="5"/>
        <v>19</v>
      </c>
      <c r="M22" s="40">
        <f t="shared" si="6"/>
        <v>6.44</v>
      </c>
      <c r="N22" s="41">
        <f t="shared" si="7"/>
        <v>17</v>
      </c>
      <c r="O22" s="19">
        <v>77</v>
      </c>
      <c r="P22" s="19">
        <v>12</v>
      </c>
      <c r="Q22" s="19">
        <v>64</v>
      </c>
      <c r="R22" s="19">
        <f t="shared" si="8"/>
        <v>153</v>
      </c>
      <c r="S22" s="40">
        <f t="shared" si="9"/>
        <v>88.439306358381501</v>
      </c>
      <c r="T22" s="41">
        <f t="shared" si="10"/>
        <v>9</v>
      </c>
      <c r="U22" s="39">
        <f t="shared" si="11"/>
        <v>13.5</v>
      </c>
      <c r="V22" s="38">
        <f t="shared" si="12"/>
        <v>14</v>
      </c>
      <c r="W22" s="21"/>
      <c r="X22" s="17"/>
      <c r="Y22" s="17"/>
      <c r="Z22" s="17"/>
    </row>
    <row r="23" spans="1:26" ht="27.75" customHeight="1" x14ac:dyDescent="0.2">
      <c r="A23" s="12" t="e">
        <f t="shared" ca="1" si="0"/>
        <v>#NAME?</v>
      </c>
      <c r="B23" s="18" t="s">
        <v>33</v>
      </c>
      <c r="C23" s="19">
        <v>150</v>
      </c>
      <c r="D23" s="19">
        <v>132</v>
      </c>
      <c r="E23" s="40">
        <f t="shared" si="1"/>
        <v>88</v>
      </c>
      <c r="F23" s="41">
        <f t="shared" si="2"/>
        <v>1</v>
      </c>
      <c r="G23" s="20">
        <v>6.17</v>
      </c>
      <c r="H23" s="41">
        <f t="shared" si="3"/>
        <v>20</v>
      </c>
      <c r="I23" s="20">
        <v>7.05</v>
      </c>
      <c r="J23" s="41">
        <f t="shared" si="4"/>
        <v>18</v>
      </c>
      <c r="K23" s="20">
        <v>5.71</v>
      </c>
      <c r="L23" s="41">
        <f t="shared" si="5"/>
        <v>21</v>
      </c>
      <c r="M23" s="40">
        <f t="shared" si="6"/>
        <v>6.31</v>
      </c>
      <c r="N23" s="41">
        <f t="shared" si="7"/>
        <v>21</v>
      </c>
      <c r="O23" s="19">
        <v>70</v>
      </c>
      <c r="P23" s="19">
        <v>2</v>
      </c>
      <c r="Q23" s="19">
        <v>39</v>
      </c>
      <c r="R23" s="19">
        <f t="shared" si="8"/>
        <v>111</v>
      </c>
      <c r="S23" s="40">
        <f t="shared" si="9"/>
        <v>84.090909090909093</v>
      </c>
      <c r="T23" s="41">
        <f t="shared" si="10"/>
        <v>11</v>
      </c>
      <c r="U23" s="39">
        <f t="shared" si="11"/>
        <v>13.5</v>
      </c>
      <c r="V23" s="38">
        <f t="shared" si="12"/>
        <v>14</v>
      </c>
      <c r="W23" s="21"/>
      <c r="X23" s="17"/>
      <c r="Y23" s="17"/>
      <c r="Z23" s="17"/>
    </row>
    <row r="24" spans="1:26" ht="27.75" customHeight="1" x14ac:dyDescent="0.2">
      <c r="A24" s="12" t="e">
        <f t="shared" ca="1" si="0"/>
        <v>#NAME?</v>
      </c>
      <c r="B24" s="18" t="s">
        <v>38</v>
      </c>
      <c r="C24" s="19">
        <v>189</v>
      </c>
      <c r="D24" s="19">
        <v>157</v>
      </c>
      <c r="E24" s="40">
        <f t="shared" si="1"/>
        <v>83.068783068783063</v>
      </c>
      <c r="F24" s="41">
        <f t="shared" si="2"/>
        <v>10</v>
      </c>
      <c r="G24" s="20">
        <v>6.4</v>
      </c>
      <c r="H24" s="41">
        <f t="shared" si="3"/>
        <v>15</v>
      </c>
      <c r="I24" s="20">
        <v>7.35</v>
      </c>
      <c r="J24" s="41">
        <f t="shared" si="4"/>
        <v>11</v>
      </c>
      <c r="K24" s="20">
        <v>6.14</v>
      </c>
      <c r="L24" s="41">
        <f t="shared" si="5"/>
        <v>18</v>
      </c>
      <c r="M24" s="40">
        <f t="shared" si="6"/>
        <v>6.63</v>
      </c>
      <c r="N24" s="41">
        <f t="shared" si="7"/>
        <v>15</v>
      </c>
      <c r="O24" s="19">
        <v>97</v>
      </c>
      <c r="P24" s="19">
        <v>8</v>
      </c>
      <c r="Q24" s="19">
        <v>21</v>
      </c>
      <c r="R24" s="19">
        <f t="shared" si="8"/>
        <v>126</v>
      </c>
      <c r="S24" s="40">
        <f t="shared" si="9"/>
        <v>80.254777070063696</v>
      </c>
      <c r="T24" s="41">
        <f t="shared" si="10"/>
        <v>16</v>
      </c>
      <c r="U24" s="39">
        <f t="shared" si="11"/>
        <v>14</v>
      </c>
      <c r="V24" s="38">
        <f t="shared" si="12"/>
        <v>17</v>
      </c>
      <c r="W24" s="21"/>
      <c r="X24" s="17"/>
      <c r="Y24" s="17"/>
      <c r="Z24" s="17"/>
    </row>
    <row r="25" spans="1:26" ht="27.75" customHeight="1" x14ac:dyDescent="0.2">
      <c r="A25" s="12" t="e">
        <f t="shared" ca="1" si="0"/>
        <v>#NAME?</v>
      </c>
      <c r="B25" s="22" t="s">
        <v>40</v>
      </c>
      <c r="C25" s="19">
        <v>242</v>
      </c>
      <c r="D25" s="19">
        <v>202</v>
      </c>
      <c r="E25" s="40">
        <f t="shared" si="1"/>
        <v>83.471074380165291</v>
      </c>
      <c r="F25" s="41">
        <f t="shared" si="2"/>
        <v>7</v>
      </c>
      <c r="G25" s="20">
        <v>6.3</v>
      </c>
      <c r="H25" s="41">
        <f t="shared" si="3"/>
        <v>18</v>
      </c>
      <c r="I25" s="20">
        <v>7.2</v>
      </c>
      <c r="J25" s="41">
        <f t="shared" si="4"/>
        <v>16</v>
      </c>
      <c r="K25" s="20">
        <v>6.18</v>
      </c>
      <c r="L25" s="41">
        <f t="shared" si="5"/>
        <v>14</v>
      </c>
      <c r="M25" s="40">
        <f t="shared" si="6"/>
        <v>6.56</v>
      </c>
      <c r="N25" s="41">
        <f t="shared" si="7"/>
        <v>16</v>
      </c>
      <c r="O25" s="19">
        <v>123</v>
      </c>
      <c r="P25" s="19">
        <v>1</v>
      </c>
      <c r="Q25" s="19">
        <v>0</v>
      </c>
      <c r="R25" s="19">
        <f t="shared" si="8"/>
        <v>124</v>
      </c>
      <c r="S25" s="40">
        <f t="shared" si="9"/>
        <v>61.386138613861384</v>
      </c>
      <c r="T25" s="41">
        <f t="shared" si="10"/>
        <v>23</v>
      </c>
      <c r="U25" s="39">
        <f t="shared" si="11"/>
        <v>15.5</v>
      </c>
      <c r="V25" s="38">
        <f t="shared" si="12"/>
        <v>18</v>
      </c>
      <c r="W25" s="21"/>
      <c r="X25" s="17"/>
      <c r="Y25" s="17"/>
      <c r="Z25" s="17"/>
    </row>
    <row r="26" spans="1:26" ht="27.75" customHeight="1" x14ac:dyDescent="0.2">
      <c r="A26" s="12" t="e">
        <f t="shared" ca="1" si="0"/>
        <v>#NAME?</v>
      </c>
      <c r="B26" s="18" t="s">
        <v>41</v>
      </c>
      <c r="C26" s="19">
        <v>187</v>
      </c>
      <c r="D26" s="19">
        <v>141</v>
      </c>
      <c r="E26" s="40">
        <f t="shared" si="1"/>
        <v>75.401069518716582</v>
      </c>
      <c r="F26" s="41">
        <f t="shared" si="2"/>
        <v>14</v>
      </c>
      <c r="G26" s="20">
        <v>6.37</v>
      </c>
      <c r="H26" s="41">
        <f t="shared" si="3"/>
        <v>16</v>
      </c>
      <c r="I26" s="20">
        <v>6.51</v>
      </c>
      <c r="J26" s="41">
        <f t="shared" si="4"/>
        <v>22</v>
      </c>
      <c r="K26" s="20">
        <v>6.37</v>
      </c>
      <c r="L26" s="41">
        <f t="shared" si="5"/>
        <v>12</v>
      </c>
      <c r="M26" s="40">
        <f t="shared" si="6"/>
        <v>6.416666666666667</v>
      </c>
      <c r="N26" s="41">
        <f t="shared" si="7"/>
        <v>18</v>
      </c>
      <c r="O26" s="19">
        <v>72</v>
      </c>
      <c r="P26" s="19">
        <v>3</v>
      </c>
      <c r="Q26" s="19">
        <v>32</v>
      </c>
      <c r="R26" s="19">
        <f t="shared" si="8"/>
        <v>107</v>
      </c>
      <c r="S26" s="40">
        <f t="shared" si="9"/>
        <v>75.886524822695037</v>
      </c>
      <c r="T26" s="41">
        <f t="shared" si="10"/>
        <v>18</v>
      </c>
      <c r="U26" s="39">
        <f t="shared" si="11"/>
        <v>17</v>
      </c>
      <c r="V26" s="38">
        <f t="shared" si="12"/>
        <v>19</v>
      </c>
      <c r="W26" s="21"/>
      <c r="X26" s="17"/>
      <c r="Y26" s="17"/>
      <c r="Z26" s="17"/>
    </row>
    <row r="27" spans="1:26" ht="27.75" customHeight="1" x14ac:dyDescent="0.2">
      <c r="A27" s="12" t="e">
        <f t="shared" ca="1" si="0"/>
        <v>#NAME?</v>
      </c>
      <c r="B27" s="22" t="s">
        <v>43</v>
      </c>
      <c r="C27" s="19">
        <v>89</v>
      </c>
      <c r="D27" s="19">
        <v>64</v>
      </c>
      <c r="E27" s="40">
        <f t="shared" si="1"/>
        <v>71.910112359550567</v>
      </c>
      <c r="F27" s="41">
        <f t="shared" si="2"/>
        <v>18</v>
      </c>
      <c r="G27" s="20">
        <v>6.17</v>
      </c>
      <c r="H27" s="41">
        <f t="shared" si="3"/>
        <v>20</v>
      </c>
      <c r="I27" s="20">
        <v>6.62</v>
      </c>
      <c r="J27" s="41">
        <f t="shared" si="4"/>
        <v>21</v>
      </c>
      <c r="K27" s="20">
        <v>6.46</v>
      </c>
      <c r="L27" s="41">
        <f t="shared" si="5"/>
        <v>11</v>
      </c>
      <c r="M27" s="40">
        <f t="shared" si="6"/>
        <v>6.416666666666667</v>
      </c>
      <c r="N27" s="41">
        <f t="shared" si="7"/>
        <v>18</v>
      </c>
      <c r="O27" s="19">
        <v>33</v>
      </c>
      <c r="P27" s="19">
        <v>2</v>
      </c>
      <c r="Q27" s="19">
        <v>10</v>
      </c>
      <c r="R27" s="19">
        <f t="shared" si="8"/>
        <v>45</v>
      </c>
      <c r="S27" s="40">
        <f t="shared" si="9"/>
        <v>70.3125</v>
      </c>
      <c r="T27" s="41">
        <f t="shared" si="10"/>
        <v>21</v>
      </c>
      <c r="U27" s="39">
        <f t="shared" si="11"/>
        <v>18.75</v>
      </c>
      <c r="V27" s="38">
        <f t="shared" si="12"/>
        <v>20</v>
      </c>
      <c r="W27" s="21"/>
      <c r="X27" s="17"/>
      <c r="Y27" s="17"/>
      <c r="Z27" s="17"/>
    </row>
    <row r="28" spans="1:26" ht="27.75" customHeight="1" x14ac:dyDescent="0.2">
      <c r="A28" s="12" t="e">
        <f t="shared" ca="1" si="0"/>
        <v>#NAME?</v>
      </c>
      <c r="B28" s="18" t="s">
        <v>44</v>
      </c>
      <c r="C28" s="19">
        <v>93</v>
      </c>
      <c r="D28" s="19">
        <v>67</v>
      </c>
      <c r="E28" s="40">
        <f t="shared" si="1"/>
        <v>72.043010752688176</v>
      </c>
      <c r="F28" s="41">
        <f t="shared" si="2"/>
        <v>17</v>
      </c>
      <c r="G28" s="20">
        <v>6.02</v>
      </c>
      <c r="H28" s="41">
        <f t="shared" si="3"/>
        <v>22</v>
      </c>
      <c r="I28" s="20">
        <v>7.31</v>
      </c>
      <c r="J28" s="41">
        <f t="shared" si="4"/>
        <v>12</v>
      </c>
      <c r="K28" s="20">
        <v>5.04</v>
      </c>
      <c r="L28" s="41">
        <f t="shared" si="5"/>
        <v>23</v>
      </c>
      <c r="M28" s="40">
        <f t="shared" si="6"/>
        <v>6.1233333333333322</v>
      </c>
      <c r="N28" s="41">
        <f t="shared" si="7"/>
        <v>22</v>
      </c>
      <c r="O28" s="19">
        <v>27</v>
      </c>
      <c r="P28" s="19">
        <v>1</v>
      </c>
      <c r="Q28" s="19">
        <v>22</v>
      </c>
      <c r="R28" s="19">
        <f t="shared" si="8"/>
        <v>50</v>
      </c>
      <c r="S28" s="40">
        <f t="shared" si="9"/>
        <v>74.626865671641795</v>
      </c>
      <c r="T28" s="41">
        <f t="shared" si="10"/>
        <v>19</v>
      </c>
      <c r="U28" s="39">
        <f t="shared" si="11"/>
        <v>20</v>
      </c>
      <c r="V28" s="38">
        <f t="shared" si="12"/>
        <v>21</v>
      </c>
      <c r="W28" s="21"/>
      <c r="X28" s="17"/>
      <c r="Y28" s="17"/>
      <c r="Z28" s="17"/>
    </row>
    <row r="29" spans="1:26" ht="27.75" customHeight="1" x14ac:dyDescent="0.2">
      <c r="A29" s="12" t="e">
        <f t="shared" ca="1" si="0"/>
        <v>#NAME?</v>
      </c>
      <c r="B29" s="18" t="s">
        <v>42</v>
      </c>
      <c r="C29" s="19">
        <v>209</v>
      </c>
      <c r="D29" s="19">
        <v>164</v>
      </c>
      <c r="E29" s="40">
        <f t="shared" si="1"/>
        <v>78.4688995215311</v>
      </c>
      <c r="F29" s="41">
        <f t="shared" si="2"/>
        <v>12</v>
      </c>
      <c r="G29" s="20">
        <v>5.77</v>
      </c>
      <c r="H29" s="41">
        <f t="shared" si="3"/>
        <v>23</v>
      </c>
      <c r="I29" s="20">
        <v>6.26</v>
      </c>
      <c r="J29" s="41">
        <f t="shared" si="4"/>
        <v>23</v>
      </c>
      <c r="K29" s="20">
        <v>5.69</v>
      </c>
      <c r="L29" s="41">
        <f t="shared" si="5"/>
        <v>22</v>
      </c>
      <c r="M29" s="40">
        <f t="shared" si="6"/>
        <v>5.9066666666666663</v>
      </c>
      <c r="N29" s="41">
        <f t="shared" si="7"/>
        <v>23</v>
      </c>
      <c r="O29" s="19">
        <v>71</v>
      </c>
      <c r="P29" s="19">
        <v>5</v>
      </c>
      <c r="Q29" s="19">
        <v>30</v>
      </c>
      <c r="R29" s="19">
        <f t="shared" si="8"/>
        <v>106</v>
      </c>
      <c r="S29" s="40">
        <f t="shared" si="9"/>
        <v>64.634146341463421</v>
      </c>
      <c r="T29" s="41">
        <f t="shared" si="10"/>
        <v>22</v>
      </c>
      <c r="U29" s="39">
        <f t="shared" si="11"/>
        <v>20</v>
      </c>
      <c r="V29" s="38">
        <f t="shared" si="12"/>
        <v>21</v>
      </c>
      <c r="W29" s="21"/>
      <c r="X29" s="17"/>
      <c r="Y29" s="17"/>
      <c r="Z29" s="17"/>
    </row>
    <row r="30" spans="1:26" ht="27.75" customHeight="1" x14ac:dyDescent="0.2">
      <c r="A30" s="12" t="e">
        <f t="shared" ca="1" si="0"/>
        <v>#NAME?</v>
      </c>
      <c r="B30" s="23" t="s">
        <v>45</v>
      </c>
      <c r="C30" s="24">
        <v>316</v>
      </c>
      <c r="D30" s="24">
        <v>184</v>
      </c>
      <c r="E30" s="42">
        <f t="shared" si="1"/>
        <v>58.22784810126582</v>
      </c>
      <c r="F30" s="43">
        <f t="shared" si="2"/>
        <v>23</v>
      </c>
      <c r="G30" s="25">
        <v>6.2</v>
      </c>
      <c r="H30" s="43">
        <f t="shared" si="3"/>
        <v>19</v>
      </c>
      <c r="I30" s="25">
        <v>6.7</v>
      </c>
      <c r="J30" s="43">
        <f t="shared" si="4"/>
        <v>20</v>
      </c>
      <c r="K30" s="25">
        <v>6.3</v>
      </c>
      <c r="L30" s="43">
        <f t="shared" si="5"/>
        <v>13</v>
      </c>
      <c r="M30" s="42">
        <f t="shared" si="6"/>
        <v>6.3999999999999995</v>
      </c>
      <c r="N30" s="43">
        <f t="shared" si="7"/>
        <v>20</v>
      </c>
      <c r="O30" s="24">
        <v>95</v>
      </c>
      <c r="P30" s="24">
        <v>0</v>
      </c>
      <c r="Q30" s="24">
        <v>40</v>
      </c>
      <c r="R30" s="24">
        <f t="shared" si="8"/>
        <v>135</v>
      </c>
      <c r="S30" s="42">
        <f t="shared" si="9"/>
        <v>73.369565217391312</v>
      </c>
      <c r="T30" s="43">
        <f t="shared" si="10"/>
        <v>20</v>
      </c>
      <c r="U30" s="39">
        <f t="shared" si="11"/>
        <v>20.75</v>
      </c>
      <c r="V30" s="38">
        <f t="shared" si="12"/>
        <v>23</v>
      </c>
      <c r="W30" s="26"/>
      <c r="X30" s="17"/>
      <c r="Y30" s="17"/>
      <c r="Z30" s="17"/>
    </row>
    <row r="31" spans="1:26" ht="27.75" customHeight="1" x14ac:dyDescent="0.2">
      <c r="A31" s="78" t="s">
        <v>46</v>
      </c>
      <c r="B31" s="114"/>
      <c r="C31" s="28">
        <f t="shared" ref="C31:D31" si="13">SUM(C8:C30)</f>
        <v>4555</v>
      </c>
      <c r="D31" s="28">
        <f t="shared" si="13"/>
        <v>3539</v>
      </c>
      <c r="E31" s="29">
        <f>SUM(E8:E30)/23</f>
        <v>77.695472230962011</v>
      </c>
      <c r="F31" s="44"/>
      <c r="G31" s="29">
        <f>SUM(G8:G30)/23</f>
        <v>6.5686956521739139</v>
      </c>
      <c r="H31" s="29"/>
      <c r="I31" s="29">
        <f>SUM(I8:I30)/23</f>
        <v>7.2360869565217385</v>
      </c>
      <c r="J31" s="28"/>
      <c r="K31" s="29">
        <f>SUM(K8:K30)/23</f>
        <v>6.4095652173913047</v>
      </c>
      <c r="L31" s="28"/>
      <c r="M31" s="29">
        <f>SUM(M8:M30)/23</f>
        <v>6.738115942028986</v>
      </c>
      <c r="N31" s="28"/>
      <c r="O31" s="28">
        <f t="shared" ref="O31:R31" si="14">SUM(O8:O30)</f>
        <v>2114</v>
      </c>
      <c r="P31" s="28">
        <f t="shared" si="14"/>
        <v>148</v>
      </c>
      <c r="Q31" s="28">
        <f t="shared" si="14"/>
        <v>682</v>
      </c>
      <c r="R31" s="28">
        <f t="shared" si="14"/>
        <v>2944</v>
      </c>
      <c r="S31" s="29">
        <f>SUM(S8:S30)/23</f>
        <v>83.178542031918639</v>
      </c>
      <c r="T31" s="45"/>
      <c r="U31" s="32"/>
      <c r="V31" s="32"/>
      <c r="W31" s="32"/>
      <c r="X31" s="17"/>
      <c r="Y31" s="17"/>
      <c r="Z31" s="17"/>
    </row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9">
    <mergeCell ref="A31:B31"/>
    <mergeCell ref="K6:L6"/>
    <mergeCell ref="M6:N6"/>
    <mergeCell ref="O5:T5"/>
    <mergeCell ref="U5:U7"/>
    <mergeCell ref="O6:R6"/>
    <mergeCell ref="S6:S7"/>
    <mergeCell ref="T6:T7"/>
    <mergeCell ref="A1:H1"/>
    <mergeCell ref="A3:W3"/>
    <mergeCell ref="A5:A7"/>
    <mergeCell ref="B5:B7"/>
    <mergeCell ref="C5:C7"/>
    <mergeCell ref="D5:F6"/>
    <mergeCell ref="G5:N5"/>
    <mergeCell ref="V5:V7"/>
    <mergeCell ref="W5:W7"/>
    <mergeCell ref="G6:H6"/>
    <mergeCell ref="I6:J6"/>
  </mergeCells>
  <pageMargins left="0.59055118110236215" right="0.39370078740157483" top="0.39370078740157483" bottom="0.19685039370078741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KQ lớp 10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2023-07-04T09:42:40Z</cp:lastPrinted>
  <dcterms:created xsi:type="dcterms:W3CDTF">2022-08-04T15:11:57Z</dcterms:created>
  <dcterms:modified xsi:type="dcterms:W3CDTF">2023-07-05T02:24:26Z</dcterms:modified>
</cp:coreProperties>
</file>