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1490" windowHeight="4575"/>
  </bookViews>
  <sheets>
    <sheet name="Sheet1" sheetId="1" r:id="rId1"/>
    <sheet name="Sheet2" sheetId="2" r:id="rId2"/>
  </sheets>
  <definedNames>
    <definedName name="_xlnm._FilterDatabase" localSheetId="0" hidden="1">Sheet1!$A$34:$H$37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6" i="1"/>
  <c r="F65" i="1"/>
  <c r="F64" i="1"/>
  <c r="F63" i="1"/>
  <c r="F62" i="1"/>
  <c r="F61" i="1"/>
  <c r="F60" i="1"/>
  <c r="F59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7" i="1"/>
  <c r="F36" i="1"/>
  <c r="F35" i="1"/>
  <c r="F34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1" i="1" l="1"/>
  <c r="F10" i="1"/>
  <c r="F9" i="1"/>
  <c r="F8" i="1"/>
  <c r="F7" i="1"/>
</calcChain>
</file>

<file path=xl/sharedStrings.xml><?xml version="1.0" encoding="utf-8"?>
<sst xmlns="http://schemas.openxmlformats.org/spreadsheetml/2006/main" count="145" uniqueCount="80">
  <si>
    <t>KHỐI 1:</t>
  </si>
  <si>
    <t>Điểm thi</t>
  </si>
  <si>
    <t xml:space="preserve">Lớp </t>
  </si>
  <si>
    <t>Họ và tên</t>
  </si>
  <si>
    <t xml:space="preserve">ID </t>
  </si>
  <si>
    <t>TG</t>
  </si>
  <si>
    <t>1A4</t>
  </si>
  <si>
    <t>KHỐI 2:</t>
  </si>
  <si>
    <t>Nguyễn Hữu Đức</t>
  </si>
  <si>
    <t>Nguyễn Thủy Phương</t>
  </si>
  <si>
    <t>2A6</t>
  </si>
  <si>
    <t>Nguyễn Phương Anh</t>
  </si>
  <si>
    <t>Nguyễn Đức Hải Nam</t>
  </si>
  <si>
    <t>Lâm Quang Anh</t>
  </si>
  <si>
    <t>KHỐI 3:</t>
  </si>
  <si>
    <t>3A5</t>
  </si>
  <si>
    <t>Hà Nhật Minh</t>
  </si>
  <si>
    <t>Lê Ngọc Diệp</t>
  </si>
  <si>
    <t>3A2</t>
  </si>
  <si>
    <t>Trần Kim Phúc</t>
  </si>
  <si>
    <t>STT</t>
  </si>
  <si>
    <t>KHỐI 4:</t>
  </si>
  <si>
    <t>4A5</t>
  </si>
  <si>
    <t>4A2</t>
  </si>
  <si>
    <t>4A4</t>
  </si>
  <si>
    <t>4A1</t>
  </si>
  <si>
    <t>Trần Đức Huy</t>
  </si>
  <si>
    <t>T G</t>
  </si>
  <si>
    <t>5A3</t>
  </si>
  <si>
    <t>KHỐI 5:</t>
  </si>
  <si>
    <t>Xếp giải</t>
  </si>
  <si>
    <t>Đoàn Thùy Chi</t>
  </si>
  <si>
    <t>1A1</t>
  </si>
  <si>
    <t>1A3</t>
  </si>
  <si>
    <t>TRƯỜNG TIỂU HỌC YÊN THƯỜNG</t>
  </si>
  <si>
    <t>Nguyễn Đức Thái Hà</t>
  </si>
  <si>
    <t>Nguyễn Minh Trí</t>
  </si>
  <si>
    <t>Tuyên dương và khen thưởng (cấp trường)</t>
  </si>
  <si>
    <t>Xếp thứ</t>
  </si>
  <si>
    <t>Tuyên dương</t>
  </si>
  <si>
    <t>KẾT QUẢ THI TRẠNG NGUYÊN TIẾNG VIỆT - VÒNG THI HƯƠNG (CẤP HUYỆN)</t>
  </si>
  <si>
    <t>Nguyễn Thanh Trúc</t>
  </si>
  <si>
    <t>Trần Hồng Điệp</t>
  </si>
  <si>
    <t>Nguyễn Duy Long</t>
  </si>
  <si>
    <t>Đỗ Khánh Linh</t>
  </si>
  <si>
    <t>Lê Nguyễn Tường Vy</t>
  </si>
  <si>
    <t>Nguyễn Minh Thư</t>
  </si>
  <si>
    <t>Nguyễn Quang Minh</t>
  </si>
  <si>
    <t>2A3</t>
  </si>
  <si>
    <t>Nguyễn Anh Quân</t>
  </si>
  <si>
    <t>2A5</t>
  </si>
  <si>
    <t>Nguyễn Thảo Ánh</t>
  </si>
  <si>
    <t>Hoàng Bảo An</t>
  </si>
  <si>
    <t>Nguyễn Vinh Khánh</t>
  </si>
  <si>
    <t>Vũ Gia Bảo</t>
  </si>
  <si>
    <t>Lê Hương Giang</t>
  </si>
  <si>
    <t>4A3</t>
  </si>
  <si>
    <t>Trần Đức Hà</t>
  </si>
  <si>
    <t>Nguyễn Tuệ Minh</t>
  </si>
  <si>
    <t>Nguyễn Thị Thảo Ly</t>
  </si>
  <si>
    <t xml:space="preserve">Nguyễn Diệu Linh </t>
  </si>
  <si>
    <t>Nguyễn Bảo Hân</t>
  </si>
  <si>
    <t>Nguyễn Yến Nhi</t>
  </si>
  <si>
    <t>Ngô Thế Trung Kiên</t>
  </si>
  <si>
    <t>Nguyễn Phạm Châu Anh</t>
  </si>
  <si>
    <t>Nguyễn Đỗ Phương Anh</t>
  </si>
  <si>
    <t>Nguyễn Minh Hoàng</t>
  </si>
  <si>
    <t>Vũ Anh Dũng</t>
  </si>
  <si>
    <t>5A2</t>
  </si>
  <si>
    <t>Nguyễn Hoàng Phương Linh</t>
  </si>
  <si>
    <t>5A1</t>
  </si>
  <si>
    <t>Phạm Thị Quỳnh Mai</t>
  </si>
  <si>
    <t>5A5</t>
  </si>
  <si>
    <t>Bùi Gia Bảo</t>
  </si>
  <si>
    <t>Nguyễn Thế Hiếu</t>
  </si>
  <si>
    <t>5A4</t>
  </si>
  <si>
    <t>Nguyễn Hải Anh</t>
  </si>
  <si>
    <t>Nguyễn Thị Trang Linh</t>
  </si>
  <si>
    <t>Nguyễn Khánh Ngọc</t>
  </si>
  <si>
    <t>Nguyễn Đức Đạo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</si>
</sst>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7030A0"/>
      <name val="Times New Roman"/>
      <family val="1"/>
    </font>
    <font>
      <b/>
      <sz val="12"/>
      <color rgb="FF1601AF"/>
      <name val="Times New Roman"/>
      <family val="1"/>
    </font>
    <font>
      <sz val="12"/>
      <color theme="1"/>
      <name val="Times New Roman"/>
      <family val="1"/>
    </font>
    <font>
      <b/>
      <sz val="13"/>
      <color rgb="FFFF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3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5" xfId="0" applyFont="1" applyBorder="1" applyAlignment="1"/>
    <xf numFmtId="0" fontId="8" fillId="0" borderId="1" xfId="0" applyFont="1" applyBorder="1" applyAlignment="1"/>
    <xf numFmtId="0" fontId="7" fillId="0" borderId="6" xfId="0" applyFont="1" applyBorder="1" applyAlignment="1"/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11" fillId="0" borderId="4" xfId="0" applyFont="1" applyBorder="1" applyAlignment="1"/>
    <xf numFmtId="0" fontId="13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0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52" workbookViewId="0">
      <selection activeCell="F59" sqref="F59:F61"/>
    </sheetView>
  </sheetViews>
  <sheetFormatPr defaultRowHeight="15" x14ac:dyDescent="0.25"/>
  <cols>
    <col min="1" max="1" width="5.140625" style="1" customWidth="1"/>
    <col min="2" max="2" width="10.42578125" style="1" customWidth="1"/>
    <col min="3" max="3" width="27.42578125" style="3" customWidth="1"/>
    <col min="4" max="4" width="8.5703125" style="1" customWidth="1"/>
    <col min="5" max="5" width="9.140625" style="1"/>
    <col min="6" max="6" width="9.140625" style="74"/>
    <col min="7" max="7" width="9.140625" style="1"/>
    <col min="8" max="8" width="16.5703125" customWidth="1"/>
  </cols>
  <sheetData>
    <row r="1" spans="1:8" ht="24.95" customHeight="1" x14ac:dyDescent="0.25">
      <c r="A1" s="25" t="s">
        <v>34</v>
      </c>
      <c r="B1" s="26"/>
      <c r="C1" s="26"/>
      <c r="D1" s="26"/>
    </row>
    <row r="2" spans="1:8" ht="24.95" customHeight="1" x14ac:dyDescent="0.3">
      <c r="A2" s="27" t="s">
        <v>40</v>
      </c>
      <c r="B2" s="27"/>
      <c r="C2" s="27"/>
      <c r="D2" s="27"/>
      <c r="E2" s="27"/>
      <c r="F2" s="27"/>
      <c r="G2" s="27"/>
      <c r="H2" s="27"/>
    </row>
    <row r="4" spans="1:8" ht="17.25" x14ac:dyDescent="0.25">
      <c r="C4" s="19" t="s">
        <v>0</v>
      </c>
    </row>
    <row r="5" spans="1:8" ht="15.75" thickBot="1" x14ac:dyDescent="0.3"/>
    <row r="6" spans="1:8" s="5" customFormat="1" ht="16.5" thickBot="1" x14ac:dyDescent="0.3">
      <c r="A6" s="11" t="s">
        <v>20</v>
      </c>
      <c r="B6" s="11" t="s">
        <v>4</v>
      </c>
      <c r="C6" s="12" t="s">
        <v>3</v>
      </c>
      <c r="D6" s="11" t="s">
        <v>2</v>
      </c>
      <c r="E6" s="11" t="s">
        <v>1</v>
      </c>
      <c r="F6" s="11" t="s">
        <v>5</v>
      </c>
      <c r="G6" s="11" t="s">
        <v>38</v>
      </c>
      <c r="H6" s="13" t="s">
        <v>30</v>
      </c>
    </row>
    <row r="7" spans="1:8" ht="15.75" customHeight="1" x14ac:dyDescent="0.25">
      <c r="A7" s="15">
        <v>1</v>
      </c>
      <c r="B7" s="64">
        <v>32699366</v>
      </c>
      <c r="C7" s="64" t="s">
        <v>41</v>
      </c>
      <c r="D7" s="15" t="s">
        <v>33</v>
      </c>
      <c r="E7" s="15">
        <v>240</v>
      </c>
      <c r="F7" s="75">
        <f>8*60+25</f>
        <v>505</v>
      </c>
      <c r="G7" s="15">
        <v>1</v>
      </c>
      <c r="H7" s="30" t="s">
        <v>37</v>
      </c>
    </row>
    <row r="8" spans="1:8" ht="15.75" x14ac:dyDescent="0.25">
      <c r="A8" s="10">
        <v>2</v>
      </c>
      <c r="B8" s="65">
        <v>32633185</v>
      </c>
      <c r="C8" s="65" t="s">
        <v>42</v>
      </c>
      <c r="D8" s="10" t="s">
        <v>6</v>
      </c>
      <c r="E8" s="10">
        <v>240</v>
      </c>
      <c r="F8" s="76">
        <f>9*60+6</f>
        <v>546</v>
      </c>
      <c r="G8" s="10">
        <v>1</v>
      </c>
      <c r="H8" s="28"/>
    </row>
    <row r="9" spans="1:8" ht="15.75" x14ac:dyDescent="0.25">
      <c r="A9" s="6">
        <v>3</v>
      </c>
      <c r="B9" s="66">
        <v>32655697</v>
      </c>
      <c r="C9" s="66" t="s">
        <v>35</v>
      </c>
      <c r="D9" s="6" t="s">
        <v>32</v>
      </c>
      <c r="E9" s="6">
        <v>220</v>
      </c>
      <c r="F9" s="77">
        <f>12*60+11</f>
        <v>731</v>
      </c>
      <c r="G9" s="6">
        <v>2</v>
      </c>
      <c r="H9" s="28"/>
    </row>
    <row r="10" spans="1:8" ht="16.5" thickBot="1" x14ac:dyDescent="0.3">
      <c r="A10" s="9">
        <v>4</v>
      </c>
      <c r="B10" s="67">
        <v>32647733</v>
      </c>
      <c r="C10" s="67" t="s">
        <v>43</v>
      </c>
      <c r="D10" s="9" t="s">
        <v>32</v>
      </c>
      <c r="E10" s="9">
        <v>190</v>
      </c>
      <c r="F10" s="78">
        <f>8*60+42</f>
        <v>522</v>
      </c>
      <c r="G10" s="9">
        <v>3</v>
      </c>
      <c r="H10" s="29"/>
    </row>
    <row r="11" spans="1:8" ht="17.25" thickBot="1" x14ac:dyDescent="0.3">
      <c r="A11" s="14">
        <v>5</v>
      </c>
      <c r="B11" s="68">
        <v>32474060</v>
      </c>
      <c r="C11" s="40" t="s">
        <v>31</v>
      </c>
      <c r="D11" s="41" t="s">
        <v>33</v>
      </c>
      <c r="E11" s="42">
        <v>170</v>
      </c>
      <c r="F11" s="79">
        <f>23*60+14</f>
        <v>1394</v>
      </c>
      <c r="G11" s="14"/>
      <c r="H11" s="43" t="s">
        <v>39</v>
      </c>
    </row>
    <row r="14" spans="1:8" ht="17.25" x14ac:dyDescent="0.25">
      <c r="C14" s="19" t="s">
        <v>7</v>
      </c>
    </row>
    <row r="15" spans="1:8" ht="15.75" thickBot="1" x14ac:dyDescent="0.3"/>
    <row r="16" spans="1:8" s="7" customFormat="1" ht="16.5" thickBot="1" x14ac:dyDescent="0.3">
      <c r="A16" s="35" t="s">
        <v>20</v>
      </c>
      <c r="B16" s="35" t="s">
        <v>4</v>
      </c>
      <c r="C16" s="35" t="s">
        <v>3</v>
      </c>
      <c r="D16" s="35" t="s">
        <v>2</v>
      </c>
      <c r="E16" s="35" t="s">
        <v>1</v>
      </c>
      <c r="F16" s="80" t="s">
        <v>5</v>
      </c>
      <c r="G16" s="36" t="s">
        <v>38</v>
      </c>
      <c r="H16" s="14" t="s">
        <v>30</v>
      </c>
    </row>
    <row r="17" spans="1:8" s="7" customFormat="1" ht="15.75" customHeight="1" x14ac:dyDescent="0.25">
      <c r="A17" s="15">
        <v>1</v>
      </c>
      <c r="B17" s="15">
        <v>8414783</v>
      </c>
      <c r="C17" s="64" t="s">
        <v>12</v>
      </c>
      <c r="D17" s="15" t="s">
        <v>10</v>
      </c>
      <c r="E17" s="15">
        <v>280</v>
      </c>
      <c r="F17" s="75">
        <f>9*60+7</f>
        <v>547</v>
      </c>
      <c r="G17" s="15">
        <v>1</v>
      </c>
      <c r="H17" s="30" t="s">
        <v>37</v>
      </c>
    </row>
    <row r="18" spans="1:8" s="7" customFormat="1" ht="15.75" x14ac:dyDescent="0.25">
      <c r="A18" s="6">
        <v>2</v>
      </c>
      <c r="B18" s="6">
        <v>1219874</v>
      </c>
      <c r="C18" s="66" t="s">
        <v>44</v>
      </c>
      <c r="D18" s="6" t="s">
        <v>10</v>
      </c>
      <c r="E18" s="6">
        <v>250</v>
      </c>
      <c r="F18" s="77">
        <f>35*60+6</f>
        <v>2106</v>
      </c>
      <c r="G18" s="6">
        <v>2</v>
      </c>
      <c r="H18" s="28"/>
    </row>
    <row r="19" spans="1:8" s="7" customFormat="1" ht="15.75" x14ac:dyDescent="0.25">
      <c r="A19" s="6">
        <v>3</v>
      </c>
      <c r="B19" s="6">
        <v>1048424</v>
      </c>
      <c r="C19" s="66" t="s">
        <v>45</v>
      </c>
      <c r="D19" s="6" t="s">
        <v>10</v>
      </c>
      <c r="E19" s="6">
        <v>250</v>
      </c>
      <c r="F19" s="77">
        <f>40*60+34</f>
        <v>2434</v>
      </c>
      <c r="G19" s="6">
        <v>2</v>
      </c>
      <c r="H19" s="28"/>
    </row>
    <row r="20" spans="1:8" s="7" customFormat="1" ht="16.5" thickBot="1" x14ac:dyDescent="0.3">
      <c r="A20" s="9">
        <v>4</v>
      </c>
      <c r="B20" s="9">
        <v>8195821</v>
      </c>
      <c r="C20" s="67" t="s">
        <v>46</v>
      </c>
      <c r="D20" s="9" t="s">
        <v>10</v>
      </c>
      <c r="E20" s="9">
        <v>240</v>
      </c>
      <c r="F20" s="78">
        <f>41*60+10</f>
        <v>2470</v>
      </c>
      <c r="G20" s="9">
        <v>3</v>
      </c>
      <c r="H20" s="29"/>
    </row>
    <row r="21" spans="1:8" s="7" customFormat="1" ht="16.5" x14ac:dyDescent="0.25">
      <c r="A21" s="18">
        <v>5</v>
      </c>
      <c r="B21" s="44">
        <v>1219486</v>
      </c>
      <c r="C21" s="45" t="s">
        <v>9</v>
      </c>
      <c r="D21" s="44" t="s">
        <v>10</v>
      </c>
      <c r="E21" s="46">
        <v>220</v>
      </c>
      <c r="F21" s="81">
        <f>41*60+34</f>
        <v>2494</v>
      </c>
      <c r="G21" s="16"/>
      <c r="H21" s="89" t="s">
        <v>39</v>
      </c>
    </row>
    <row r="22" spans="1:8" s="7" customFormat="1" ht="16.5" x14ac:dyDescent="0.25">
      <c r="A22" s="4">
        <v>6</v>
      </c>
      <c r="B22" s="60">
        <v>1315976</v>
      </c>
      <c r="C22" s="61" t="s">
        <v>47</v>
      </c>
      <c r="D22" s="60" t="s">
        <v>48</v>
      </c>
      <c r="E22" s="90">
        <v>210</v>
      </c>
      <c r="F22" s="91">
        <f>9*60+16</f>
        <v>556</v>
      </c>
      <c r="G22" s="8"/>
      <c r="H22" s="39"/>
    </row>
    <row r="23" spans="1:8" s="7" customFormat="1" ht="16.5" x14ac:dyDescent="0.25">
      <c r="A23" s="4">
        <v>7</v>
      </c>
      <c r="B23" s="22">
        <v>1253861</v>
      </c>
      <c r="C23" s="21" t="s">
        <v>49</v>
      </c>
      <c r="D23" s="22" t="s">
        <v>50</v>
      </c>
      <c r="E23" s="20">
        <v>210</v>
      </c>
      <c r="F23" s="82">
        <f>18*60+32</f>
        <v>1112</v>
      </c>
      <c r="G23" s="8"/>
      <c r="H23" s="39"/>
    </row>
    <row r="24" spans="1:8" s="7" customFormat="1" ht="16.5" x14ac:dyDescent="0.25">
      <c r="A24" s="4">
        <v>8</v>
      </c>
      <c r="B24" s="22">
        <v>1319960</v>
      </c>
      <c r="C24" s="21" t="s">
        <v>13</v>
      </c>
      <c r="D24" s="22" t="s">
        <v>50</v>
      </c>
      <c r="E24" s="20">
        <v>160</v>
      </c>
      <c r="F24" s="82">
        <f>19*60+33</f>
        <v>1173</v>
      </c>
      <c r="G24" s="8"/>
      <c r="H24" s="39"/>
    </row>
    <row r="25" spans="1:8" s="7" customFormat="1" ht="16.5" x14ac:dyDescent="0.25">
      <c r="A25" s="4">
        <v>9</v>
      </c>
      <c r="B25" s="22">
        <v>1228076</v>
      </c>
      <c r="C25" s="21" t="s">
        <v>51</v>
      </c>
      <c r="D25" s="22" t="s">
        <v>50</v>
      </c>
      <c r="E25" s="20">
        <v>160</v>
      </c>
      <c r="F25" s="82">
        <f>20*60+56</f>
        <v>1256</v>
      </c>
      <c r="G25" s="8"/>
      <c r="H25" s="39"/>
    </row>
    <row r="26" spans="1:8" s="7" customFormat="1" ht="16.5" x14ac:dyDescent="0.25">
      <c r="A26" s="4">
        <v>10</v>
      </c>
      <c r="B26" s="22">
        <v>1227218</v>
      </c>
      <c r="C26" s="21" t="s">
        <v>11</v>
      </c>
      <c r="D26" s="22" t="s">
        <v>50</v>
      </c>
      <c r="E26" s="20">
        <v>150</v>
      </c>
      <c r="F26" s="82">
        <f>13*60+17</f>
        <v>797</v>
      </c>
      <c r="G26" s="8"/>
      <c r="H26" s="39"/>
    </row>
    <row r="27" spans="1:8" s="7" customFormat="1" ht="16.5" x14ac:dyDescent="0.25">
      <c r="A27" s="4">
        <v>11</v>
      </c>
      <c r="B27" s="22">
        <v>1227742</v>
      </c>
      <c r="C27" s="21" t="s">
        <v>8</v>
      </c>
      <c r="D27" s="22" t="s">
        <v>50</v>
      </c>
      <c r="E27" s="20">
        <v>140</v>
      </c>
      <c r="F27" s="82">
        <f>8*60+57</f>
        <v>537</v>
      </c>
      <c r="G27" s="8"/>
      <c r="H27" s="39"/>
    </row>
    <row r="28" spans="1:8" s="7" customFormat="1" ht="16.5" x14ac:dyDescent="0.25">
      <c r="A28" s="4">
        <v>12</v>
      </c>
      <c r="B28" s="22">
        <v>8180438</v>
      </c>
      <c r="C28" s="21" t="s">
        <v>52</v>
      </c>
      <c r="D28" s="22" t="s">
        <v>50</v>
      </c>
      <c r="E28" s="20">
        <v>140</v>
      </c>
      <c r="F28" s="82">
        <f>18*60+29</f>
        <v>1109</v>
      </c>
      <c r="G28" s="8"/>
      <c r="H28" s="39"/>
    </row>
    <row r="29" spans="1:8" s="7" customFormat="1" ht="17.25" thickBot="1" x14ac:dyDescent="0.3">
      <c r="A29" s="99">
        <v>13</v>
      </c>
      <c r="B29" s="47">
        <v>1227294</v>
      </c>
      <c r="C29" s="48" t="s">
        <v>53</v>
      </c>
      <c r="D29" s="47" t="s">
        <v>50</v>
      </c>
      <c r="E29" s="49">
        <v>120</v>
      </c>
      <c r="F29" s="83">
        <f>7*60+29</f>
        <v>449</v>
      </c>
      <c r="G29" s="17"/>
      <c r="H29" s="92"/>
    </row>
    <row r="31" spans="1:8" ht="17.25" x14ac:dyDescent="0.25">
      <c r="C31" s="19" t="s">
        <v>14</v>
      </c>
    </row>
    <row r="32" spans="1:8" ht="15.75" customHeight="1" thickBot="1" x14ac:dyDescent="0.3"/>
    <row r="33" spans="1:8" ht="16.5" thickBot="1" x14ac:dyDescent="0.3">
      <c r="A33" s="35" t="s">
        <v>20</v>
      </c>
      <c r="B33" s="35" t="s">
        <v>4</v>
      </c>
      <c r="C33" s="35" t="s">
        <v>3</v>
      </c>
      <c r="D33" s="35" t="s">
        <v>2</v>
      </c>
      <c r="E33" s="35" t="s">
        <v>1</v>
      </c>
      <c r="F33" s="80" t="s">
        <v>5</v>
      </c>
      <c r="G33" s="36" t="s">
        <v>38</v>
      </c>
      <c r="H33" s="14" t="s">
        <v>30</v>
      </c>
    </row>
    <row r="34" spans="1:8" ht="15.75" customHeight="1" x14ac:dyDescent="0.25">
      <c r="A34" s="15">
        <v>1</v>
      </c>
      <c r="B34" s="64">
        <v>8135775</v>
      </c>
      <c r="C34" s="69" t="s">
        <v>19</v>
      </c>
      <c r="D34" s="69" t="s">
        <v>18</v>
      </c>
      <c r="E34" s="69">
        <v>250</v>
      </c>
      <c r="F34" s="75">
        <f>7*60+56</f>
        <v>476</v>
      </c>
      <c r="G34" s="15">
        <v>1</v>
      </c>
      <c r="H34" s="28" t="s">
        <v>37</v>
      </c>
    </row>
    <row r="35" spans="1:8" ht="15.75" x14ac:dyDescent="0.25">
      <c r="A35" s="6">
        <v>2</v>
      </c>
      <c r="B35" s="66">
        <v>8408883</v>
      </c>
      <c r="C35" s="70" t="s">
        <v>54</v>
      </c>
      <c r="D35" s="70" t="s">
        <v>18</v>
      </c>
      <c r="E35" s="70">
        <v>200</v>
      </c>
      <c r="F35" s="77">
        <f>9*60+26</f>
        <v>566</v>
      </c>
      <c r="G35" s="6">
        <v>2</v>
      </c>
      <c r="H35" s="28"/>
    </row>
    <row r="36" spans="1:8" ht="16.5" thickBot="1" x14ac:dyDescent="0.3">
      <c r="A36" s="9">
        <v>3</v>
      </c>
      <c r="B36" s="67">
        <v>1214158</v>
      </c>
      <c r="C36" s="71" t="s">
        <v>16</v>
      </c>
      <c r="D36" s="71" t="s">
        <v>15</v>
      </c>
      <c r="E36" s="71">
        <v>190</v>
      </c>
      <c r="F36" s="78">
        <f>15*60+12</f>
        <v>912</v>
      </c>
      <c r="G36" s="9">
        <v>3</v>
      </c>
      <c r="H36" s="29"/>
    </row>
    <row r="37" spans="1:8" ht="15.75" customHeight="1" thickBot="1" x14ac:dyDescent="0.3">
      <c r="A37" s="52">
        <v>4</v>
      </c>
      <c r="B37" s="40">
        <v>1299383</v>
      </c>
      <c r="C37" s="93" t="s">
        <v>17</v>
      </c>
      <c r="D37" s="93" t="s">
        <v>15</v>
      </c>
      <c r="E37" s="94">
        <v>150</v>
      </c>
      <c r="F37" s="87">
        <f>13*60+54</f>
        <v>834</v>
      </c>
      <c r="G37" s="52"/>
      <c r="H37" s="53" t="s">
        <v>39</v>
      </c>
    </row>
    <row r="39" spans="1:8" ht="17.25" x14ac:dyDescent="0.25">
      <c r="C39" s="19" t="s">
        <v>21</v>
      </c>
    </row>
    <row r="40" spans="1:8" ht="15.75" thickBot="1" x14ac:dyDescent="0.3"/>
    <row r="41" spans="1:8" s="7" customFormat="1" ht="16.5" thickBot="1" x14ac:dyDescent="0.3">
      <c r="A41" s="35" t="s">
        <v>20</v>
      </c>
      <c r="B41" s="35" t="s">
        <v>4</v>
      </c>
      <c r="C41" s="35" t="s">
        <v>3</v>
      </c>
      <c r="D41" s="35" t="s">
        <v>2</v>
      </c>
      <c r="E41" s="35" t="s">
        <v>1</v>
      </c>
      <c r="F41" s="80" t="s">
        <v>5</v>
      </c>
      <c r="G41" s="36" t="s">
        <v>38</v>
      </c>
      <c r="H41" s="35" t="s">
        <v>30</v>
      </c>
    </row>
    <row r="42" spans="1:8" s="7" customFormat="1" ht="15.75" customHeight="1" x14ac:dyDescent="0.25">
      <c r="A42" s="15">
        <v>1</v>
      </c>
      <c r="B42" s="15">
        <v>8320847</v>
      </c>
      <c r="C42" s="64" t="s">
        <v>55</v>
      </c>
      <c r="D42" s="15" t="s">
        <v>56</v>
      </c>
      <c r="E42" s="15">
        <v>260</v>
      </c>
      <c r="F42" s="75">
        <f>7*60+42</f>
        <v>462</v>
      </c>
      <c r="G42" s="15">
        <v>1</v>
      </c>
      <c r="H42" s="96" t="s">
        <v>37</v>
      </c>
    </row>
    <row r="43" spans="1:8" s="7" customFormat="1" ht="15.75" x14ac:dyDescent="0.25">
      <c r="A43" s="6">
        <v>2</v>
      </c>
      <c r="B43" s="6">
        <v>8324943</v>
      </c>
      <c r="C43" s="66" t="s">
        <v>57</v>
      </c>
      <c r="D43" s="6" t="s">
        <v>25</v>
      </c>
      <c r="E43" s="6">
        <v>240</v>
      </c>
      <c r="F43" s="77">
        <f>8*60+46</f>
        <v>526</v>
      </c>
      <c r="G43" s="6">
        <v>2</v>
      </c>
      <c r="H43" s="28"/>
    </row>
    <row r="44" spans="1:8" s="7" customFormat="1" ht="15.75" x14ac:dyDescent="0.25">
      <c r="A44" s="6">
        <v>3</v>
      </c>
      <c r="B44" s="6">
        <v>1215895</v>
      </c>
      <c r="C44" s="66" t="s">
        <v>58</v>
      </c>
      <c r="D44" s="6" t="s">
        <v>25</v>
      </c>
      <c r="E44" s="6">
        <v>240</v>
      </c>
      <c r="F44" s="77">
        <f>14*60+13</f>
        <v>853</v>
      </c>
      <c r="G44" s="6">
        <v>2</v>
      </c>
      <c r="H44" s="28"/>
    </row>
    <row r="45" spans="1:8" s="7" customFormat="1" ht="15.75" x14ac:dyDescent="0.25">
      <c r="A45" s="6">
        <v>4</v>
      </c>
      <c r="B45" s="6">
        <v>8371336</v>
      </c>
      <c r="C45" s="66" t="s">
        <v>26</v>
      </c>
      <c r="D45" s="6" t="s">
        <v>25</v>
      </c>
      <c r="E45" s="6">
        <v>240</v>
      </c>
      <c r="F45" s="77">
        <f>14*60+58</f>
        <v>898</v>
      </c>
      <c r="G45" s="6">
        <v>2</v>
      </c>
      <c r="H45" s="28"/>
    </row>
    <row r="46" spans="1:8" s="7" customFormat="1" ht="15.75" x14ac:dyDescent="0.25">
      <c r="A46" s="38">
        <v>5</v>
      </c>
      <c r="B46" s="38">
        <v>1258914</v>
      </c>
      <c r="C46" s="98" t="s">
        <v>59</v>
      </c>
      <c r="D46" s="38" t="s">
        <v>22</v>
      </c>
      <c r="E46" s="38">
        <v>230</v>
      </c>
      <c r="F46" s="100">
        <f>8*60+37</f>
        <v>517</v>
      </c>
      <c r="G46" s="38">
        <v>3</v>
      </c>
      <c r="H46" s="28"/>
    </row>
    <row r="47" spans="1:8" s="7" customFormat="1" ht="15.75" x14ac:dyDescent="0.25">
      <c r="A47" s="38">
        <v>6</v>
      </c>
      <c r="B47" s="38">
        <v>8370711</v>
      </c>
      <c r="C47" s="98" t="s">
        <v>60</v>
      </c>
      <c r="D47" s="38" t="s">
        <v>56</v>
      </c>
      <c r="E47" s="38">
        <v>230</v>
      </c>
      <c r="F47" s="100">
        <f>12*60+28</f>
        <v>748</v>
      </c>
      <c r="G47" s="38">
        <v>3</v>
      </c>
      <c r="H47" s="28"/>
    </row>
    <row r="48" spans="1:8" s="7" customFormat="1" ht="15.75" x14ac:dyDescent="0.25">
      <c r="A48" s="38">
        <v>7</v>
      </c>
      <c r="B48" s="38">
        <v>1258780</v>
      </c>
      <c r="C48" s="98" t="s">
        <v>61</v>
      </c>
      <c r="D48" s="38" t="s">
        <v>25</v>
      </c>
      <c r="E48" s="38">
        <v>230</v>
      </c>
      <c r="F48" s="100">
        <f>14*60+20</f>
        <v>860</v>
      </c>
      <c r="G48" s="38">
        <v>3</v>
      </c>
      <c r="H48" s="28"/>
    </row>
    <row r="49" spans="1:8" s="7" customFormat="1" ht="16.5" thickBot="1" x14ac:dyDescent="0.3">
      <c r="A49" s="38">
        <v>8</v>
      </c>
      <c r="B49" s="38">
        <v>8150133</v>
      </c>
      <c r="C49" s="98" t="s">
        <v>62</v>
      </c>
      <c r="D49" s="38" t="s">
        <v>24</v>
      </c>
      <c r="E49" s="38">
        <v>230</v>
      </c>
      <c r="F49" s="100">
        <f>15*60+45</f>
        <v>945</v>
      </c>
      <c r="G49" s="38">
        <v>3</v>
      </c>
      <c r="H49" s="29"/>
    </row>
    <row r="50" spans="1:8" s="7" customFormat="1" ht="16.5" x14ac:dyDescent="0.25">
      <c r="A50" s="18">
        <v>9</v>
      </c>
      <c r="B50" s="44">
        <v>8218542</v>
      </c>
      <c r="C50" s="45" t="s">
        <v>63</v>
      </c>
      <c r="D50" s="44" t="s">
        <v>24</v>
      </c>
      <c r="E50" s="50">
        <v>220</v>
      </c>
      <c r="F50" s="84">
        <f>11*60+1</f>
        <v>661</v>
      </c>
      <c r="G50" s="16"/>
      <c r="H50" s="23" t="s">
        <v>39</v>
      </c>
    </row>
    <row r="51" spans="1:8" s="7" customFormat="1" ht="16.5" x14ac:dyDescent="0.25">
      <c r="A51" s="4">
        <v>10</v>
      </c>
      <c r="B51" s="60">
        <v>1289157</v>
      </c>
      <c r="C51" s="61" t="s">
        <v>64</v>
      </c>
      <c r="D51" s="60" t="s">
        <v>22</v>
      </c>
      <c r="E51" s="63">
        <v>220</v>
      </c>
      <c r="F51" s="85">
        <f>14*60+35</f>
        <v>875</v>
      </c>
      <c r="G51" s="8"/>
      <c r="H51" s="24"/>
    </row>
    <row r="52" spans="1:8" s="7" customFormat="1" ht="16.5" x14ac:dyDescent="0.25">
      <c r="A52" s="4">
        <v>11</v>
      </c>
      <c r="B52" s="22">
        <v>1215673</v>
      </c>
      <c r="C52" s="21" t="s">
        <v>65</v>
      </c>
      <c r="D52" s="22" t="s">
        <v>25</v>
      </c>
      <c r="E52" s="32">
        <v>210</v>
      </c>
      <c r="F52" s="88">
        <f>12*60+33</f>
        <v>753</v>
      </c>
      <c r="G52" s="8"/>
      <c r="H52" s="24"/>
    </row>
    <row r="53" spans="1:8" s="7" customFormat="1" ht="16.5" x14ac:dyDescent="0.25">
      <c r="A53" s="4">
        <v>12</v>
      </c>
      <c r="B53" s="22">
        <v>1258026</v>
      </c>
      <c r="C53" s="21" t="s">
        <v>66</v>
      </c>
      <c r="D53" s="22" t="s">
        <v>23</v>
      </c>
      <c r="E53" s="32">
        <v>200</v>
      </c>
      <c r="F53" s="88">
        <f>8*60+14</f>
        <v>494</v>
      </c>
      <c r="G53" s="8"/>
      <c r="H53" s="24"/>
    </row>
    <row r="54" spans="1:8" ht="17.25" thickBot="1" x14ac:dyDescent="0.3">
      <c r="A54" s="97">
        <v>13</v>
      </c>
      <c r="B54" s="47">
        <v>8325688</v>
      </c>
      <c r="C54" s="48" t="s">
        <v>67</v>
      </c>
      <c r="D54" s="47" t="s">
        <v>22</v>
      </c>
      <c r="E54" s="51">
        <v>140</v>
      </c>
      <c r="F54" s="86">
        <f>14*60+25</f>
        <v>865</v>
      </c>
      <c r="G54" s="54"/>
      <c r="H54" s="31"/>
    </row>
    <row r="55" spans="1:8" x14ac:dyDescent="0.25">
      <c r="C55" s="33"/>
    </row>
    <row r="56" spans="1:8" ht="17.25" x14ac:dyDescent="0.25">
      <c r="C56" s="19" t="s">
        <v>29</v>
      </c>
    </row>
    <row r="57" spans="1:8" ht="15.75" thickBot="1" x14ac:dyDescent="0.3"/>
    <row r="58" spans="1:8" s="7" customFormat="1" ht="16.5" thickBot="1" x14ac:dyDescent="0.3">
      <c r="A58" s="35" t="s">
        <v>20</v>
      </c>
      <c r="B58" s="35" t="s">
        <v>4</v>
      </c>
      <c r="C58" s="35" t="s">
        <v>3</v>
      </c>
      <c r="D58" s="35" t="s">
        <v>2</v>
      </c>
      <c r="E58" s="35" t="s">
        <v>1</v>
      </c>
      <c r="F58" s="80" t="s">
        <v>27</v>
      </c>
      <c r="G58" s="36" t="s">
        <v>38</v>
      </c>
      <c r="H58" s="35" t="s">
        <v>30</v>
      </c>
    </row>
    <row r="59" spans="1:8" s="7" customFormat="1" ht="15.75" x14ac:dyDescent="0.25">
      <c r="A59" s="15">
        <v>1</v>
      </c>
      <c r="B59" s="15">
        <v>8174724</v>
      </c>
      <c r="C59" s="64" t="s">
        <v>36</v>
      </c>
      <c r="D59" s="15" t="s">
        <v>68</v>
      </c>
      <c r="E59" s="15">
        <v>270</v>
      </c>
      <c r="F59" s="75">
        <f>15*60+53</f>
        <v>953</v>
      </c>
      <c r="G59" s="15">
        <v>1</v>
      </c>
      <c r="H59" s="37" t="s">
        <v>37</v>
      </c>
    </row>
    <row r="60" spans="1:8" s="7" customFormat="1" ht="15.75" x14ac:dyDescent="0.25">
      <c r="A60" s="6">
        <v>2</v>
      </c>
      <c r="B60" s="6">
        <v>1260881</v>
      </c>
      <c r="C60" s="66" t="s">
        <v>69</v>
      </c>
      <c r="D60" s="6" t="s">
        <v>70</v>
      </c>
      <c r="E60" s="6">
        <v>260</v>
      </c>
      <c r="F60" s="77">
        <f>60*8+11</f>
        <v>491</v>
      </c>
      <c r="G60" s="6">
        <v>2</v>
      </c>
      <c r="H60" s="37"/>
    </row>
    <row r="61" spans="1:8" s="7" customFormat="1" ht="16.5" thickBot="1" x14ac:dyDescent="0.3">
      <c r="A61" s="55">
        <v>3</v>
      </c>
      <c r="B61" s="55">
        <v>8203824</v>
      </c>
      <c r="C61" s="95" t="s">
        <v>71</v>
      </c>
      <c r="D61" s="55" t="s">
        <v>72</v>
      </c>
      <c r="E61" s="55">
        <v>260</v>
      </c>
      <c r="F61" s="101">
        <f>9*60+35</f>
        <v>575</v>
      </c>
      <c r="G61" s="55">
        <v>3</v>
      </c>
      <c r="H61" s="37"/>
    </row>
    <row r="62" spans="1:8" s="7" customFormat="1" ht="16.5" x14ac:dyDescent="0.25">
      <c r="A62" s="18">
        <v>4</v>
      </c>
      <c r="B62" s="44">
        <v>8191977</v>
      </c>
      <c r="C62" s="45" t="s">
        <v>73</v>
      </c>
      <c r="D62" s="44" t="s">
        <v>68</v>
      </c>
      <c r="E62" s="50">
        <v>250</v>
      </c>
      <c r="F62" s="84">
        <f>10*60+9</f>
        <v>609</v>
      </c>
      <c r="G62" s="56"/>
      <c r="H62" s="57" t="s">
        <v>39</v>
      </c>
    </row>
    <row r="63" spans="1:8" s="7" customFormat="1" ht="16.5" x14ac:dyDescent="0.25">
      <c r="A63" s="4">
        <v>5</v>
      </c>
      <c r="B63" s="22">
        <v>1236367</v>
      </c>
      <c r="C63" s="21" t="s">
        <v>74</v>
      </c>
      <c r="D63" s="22" t="s">
        <v>75</v>
      </c>
      <c r="E63" s="34">
        <v>240</v>
      </c>
      <c r="F63" s="88">
        <f>9*60+58</f>
        <v>598</v>
      </c>
      <c r="G63" s="38"/>
      <c r="H63" s="58"/>
    </row>
    <row r="64" spans="1:8" s="7" customFormat="1" ht="16.5" x14ac:dyDescent="0.25">
      <c r="A64" s="8">
        <v>6</v>
      </c>
      <c r="B64" s="60">
        <v>2425382</v>
      </c>
      <c r="C64" s="61" t="s">
        <v>76</v>
      </c>
      <c r="D64" s="60" t="s">
        <v>28</v>
      </c>
      <c r="E64" s="62">
        <v>230</v>
      </c>
      <c r="F64" s="85">
        <f>13*60+28</f>
        <v>808</v>
      </c>
      <c r="G64" s="8"/>
      <c r="H64" s="58"/>
    </row>
    <row r="65" spans="1:8" s="7" customFormat="1" ht="16.5" x14ac:dyDescent="0.25">
      <c r="A65" s="8">
        <v>7</v>
      </c>
      <c r="B65" s="22">
        <v>8147611</v>
      </c>
      <c r="C65" s="21" t="s">
        <v>77</v>
      </c>
      <c r="D65" s="22" t="s">
        <v>70</v>
      </c>
      <c r="E65" s="32">
        <v>220</v>
      </c>
      <c r="F65" s="88">
        <f>8*60+30</f>
        <v>510</v>
      </c>
      <c r="G65" s="8"/>
      <c r="H65" s="58"/>
    </row>
    <row r="66" spans="1:8" ht="15" customHeight="1" x14ac:dyDescent="0.25">
      <c r="A66" s="72">
        <v>8</v>
      </c>
      <c r="B66" s="22">
        <v>8143068</v>
      </c>
      <c r="C66" s="21" t="s">
        <v>78</v>
      </c>
      <c r="D66" s="22" t="s">
        <v>72</v>
      </c>
      <c r="E66" s="34">
        <v>210</v>
      </c>
      <c r="F66" s="88">
        <f>12*60+20</f>
        <v>740</v>
      </c>
      <c r="G66" s="2"/>
      <c r="H66" s="58"/>
    </row>
    <row r="67" spans="1:8" ht="17.25" thickBot="1" x14ac:dyDescent="0.3">
      <c r="A67" s="73">
        <v>9</v>
      </c>
      <c r="B67" s="47">
        <v>8331655</v>
      </c>
      <c r="C67" s="48" t="s">
        <v>79</v>
      </c>
      <c r="D67" s="47" t="s">
        <v>28</v>
      </c>
      <c r="E67" s="51">
        <v>200</v>
      </c>
      <c r="F67" s="86">
        <f>10*60+32</f>
        <v>632</v>
      </c>
      <c r="G67" s="54"/>
      <c r="H67" s="59"/>
    </row>
  </sheetData>
  <sortState ref="A31:G37">
    <sortCondition descending="1" ref="E31:E37"/>
  </sortState>
  <mergeCells count="10">
    <mergeCell ref="H34:H36"/>
    <mergeCell ref="H59:H61"/>
    <mergeCell ref="H62:H67"/>
    <mergeCell ref="H42:H49"/>
    <mergeCell ref="H50:H54"/>
    <mergeCell ref="H21:H29"/>
    <mergeCell ref="A1:D1"/>
    <mergeCell ref="A2:H2"/>
    <mergeCell ref="H17:H20"/>
    <mergeCell ref="H7:H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2020-01-17T14:54:17Z</dcterms:created>
  <dcterms:modified xsi:type="dcterms:W3CDTF">2020-06-06T10:10:54Z</dcterms:modified>
</cp:coreProperties>
</file>